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3" i="1" l="1"/>
  <c r="D37" i="1"/>
  <c r="H37" i="1"/>
  <c r="E40" i="1" l="1"/>
  <c r="D42" i="1" l="1"/>
  <c r="F37" i="1"/>
  <c r="G37" i="1"/>
  <c r="I37" i="1"/>
  <c r="J37" i="1"/>
  <c r="K37" i="1"/>
  <c r="L37" i="1"/>
  <c r="E37" i="1"/>
  <c r="E102" i="1" l="1"/>
  <c r="F25" i="1"/>
  <c r="G25" i="1"/>
  <c r="H25" i="1"/>
  <c r="I25" i="1"/>
  <c r="J25" i="1"/>
  <c r="K25" i="1"/>
  <c r="L25" i="1"/>
  <c r="E25" i="1"/>
  <c r="D29" i="1"/>
  <c r="D28" i="1"/>
  <c r="D58" i="1" l="1"/>
  <c r="K160" i="1" l="1"/>
  <c r="D162" i="1"/>
  <c r="K102" i="1"/>
  <c r="D104" i="1"/>
  <c r="K44" i="1"/>
  <c r="D46" i="1"/>
  <c r="F160" i="1" l="1"/>
  <c r="F44" i="1"/>
  <c r="H44" i="1"/>
  <c r="H102" i="1"/>
  <c r="F102" i="1"/>
  <c r="K126" i="1" l="1"/>
  <c r="F132" i="1"/>
  <c r="E160" i="1"/>
  <c r="E154" i="1" s="1"/>
  <c r="E169" i="1"/>
  <c r="E165" i="1"/>
  <c r="E148" i="1"/>
  <c r="E143" i="1"/>
  <c r="K68" i="1" l="1"/>
  <c r="F74" i="1" l="1"/>
  <c r="D173" i="1"/>
  <c r="D172" i="1"/>
  <c r="D171" i="1"/>
  <c r="L169" i="1"/>
  <c r="K169" i="1"/>
  <c r="J169" i="1"/>
  <c r="I169" i="1"/>
  <c r="H169" i="1"/>
  <c r="G169" i="1"/>
  <c r="F169" i="1"/>
  <c r="D169" i="1"/>
  <c r="D168" i="1"/>
  <c r="D167" i="1"/>
  <c r="L165" i="1"/>
  <c r="K165" i="1"/>
  <c r="J165" i="1"/>
  <c r="I165" i="1"/>
  <c r="H165" i="1"/>
  <c r="G165" i="1"/>
  <c r="D165" i="1" s="1"/>
  <c r="F165" i="1"/>
  <c r="D164" i="1"/>
  <c r="D163" i="1"/>
  <c r="D161" i="1"/>
  <c r="L160" i="1"/>
  <c r="L154" i="1" s="1"/>
  <c r="L141" i="1" s="1"/>
  <c r="K154" i="1"/>
  <c r="J160" i="1"/>
  <c r="I160" i="1"/>
  <c r="G160" i="1"/>
  <c r="D159" i="1"/>
  <c r="D158" i="1"/>
  <c r="D157" i="1"/>
  <c r="D156" i="1"/>
  <c r="D155" i="1"/>
  <c r="J154" i="1"/>
  <c r="H154" i="1"/>
  <c r="H141" i="1" s="1"/>
  <c r="G154" i="1"/>
  <c r="F154" i="1"/>
  <c r="D153" i="1"/>
  <c r="D152" i="1"/>
  <c r="D151" i="1"/>
  <c r="D150" i="1"/>
  <c r="D149" i="1"/>
  <c r="D148" i="1" s="1"/>
  <c r="L148" i="1"/>
  <c r="K148" i="1"/>
  <c r="J148" i="1"/>
  <c r="I148" i="1"/>
  <c r="H148" i="1"/>
  <c r="G148" i="1"/>
  <c r="F148" i="1"/>
  <c r="D147" i="1"/>
  <c r="K145" i="1"/>
  <c r="D145" i="1" s="1"/>
  <c r="L143" i="1"/>
  <c r="J143" i="1"/>
  <c r="I143" i="1"/>
  <c r="H143" i="1"/>
  <c r="G143" i="1"/>
  <c r="G141" i="1" s="1"/>
  <c r="F143" i="1"/>
  <c r="D140" i="1"/>
  <c r="D139" i="1"/>
  <c r="K138" i="1"/>
  <c r="H138" i="1"/>
  <c r="H126" i="1" s="1"/>
  <c r="F138" i="1"/>
  <c r="D138" i="1" s="1"/>
  <c r="E138" i="1"/>
  <c r="D135" i="1"/>
  <c r="D134" i="1"/>
  <c r="D133" i="1"/>
  <c r="D132" i="1"/>
  <c r="D131" i="1"/>
  <c r="L130" i="1"/>
  <c r="K130" i="1"/>
  <c r="J130" i="1"/>
  <c r="J126" i="1" s="1"/>
  <c r="I130" i="1"/>
  <c r="I126" i="1" s="1"/>
  <c r="H130" i="1"/>
  <c r="G130" i="1"/>
  <c r="F130" i="1"/>
  <c r="F126" i="1" s="1"/>
  <c r="E130" i="1"/>
  <c r="D130" i="1" s="1"/>
  <c r="D128" i="1"/>
  <c r="G126" i="1"/>
  <c r="D116" i="1"/>
  <c r="D115" i="1"/>
  <c r="D114" i="1"/>
  <c r="D113" i="1"/>
  <c r="L111" i="1"/>
  <c r="K111" i="1"/>
  <c r="J111" i="1"/>
  <c r="I111" i="1"/>
  <c r="H111" i="1"/>
  <c r="G111" i="1"/>
  <c r="F111" i="1"/>
  <c r="E111" i="1"/>
  <c r="D111" i="1" s="1"/>
  <c r="D110" i="1"/>
  <c r="D109" i="1"/>
  <c r="L107" i="1"/>
  <c r="K107" i="1"/>
  <c r="J107" i="1"/>
  <c r="I107" i="1"/>
  <c r="H107" i="1"/>
  <c r="G107" i="1"/>
  <c r="F107" i="1"/>
  <c r="E107" i="1"/>
  <c r="D106" i="1"/>
  <c r="D105" i="1"/>
  <c r="D103" i="1"/>
  <c r="L102" i="1"/>
  <c r="K96" i="1"/>
  <c r="J102" i="1"/>
  <c r="J96" i="1" s="1"/>
  <c r="I102" i="1"/>
  <c r="I96" i="1" s="1"/>
  <c r="I83" i="1" s="1"/>
  <c r="G102" i="1"/>
  <c r="G96" i="1" s="1"/>
  <c r="D101" i="1"/>
  <c r="D100" i="1"/>
  <c r="D99" i="1"/>
  <c r="D98" i="1"/>
  <c r="D97" i="1"/>
  <c r="L96" i="1"/>
  <c r="H96" i="1"/>
  <c r="F96" i="1"/>
  <c r="E96" i="1"/>
  <c r="D95" i="1"/>
  <c r="D94" i="1"/>
  <c r="D93" i="1"/>
  <c r="D92" i="1"/>
  <c r="D90" i="1" s="1"/>
  <c r="D91" i="1"/>
  <c r="L90" i="1"/>
  <c r="K90" i="1"/>
  <c r="J90" i="1"/>
  <c r="I90" i="1"/>
  <c r="H90" i="1"/>
  <c r="G90" i="1"/>
  <c r="F90" i="1"/>
  <c r="E90" i="1"/>
  <c r="D89" i="1"/>
  <c r="K88" i="1"/>
  <c r="D88" i="1" s="1"/>
  <c r="K87" i="1"/>
  <c r="D87" i="1"/>
  <c r="L85" i="1"/>
  <c r="J85" i="1"/>
  <c r="I85" i="1"/>
  <c r="H85" i="1"/>
  <c r="G85" i="1"/>
  <c r="F85" i="1"/>
  <c r="E85" i="1"/>
  <c r="D82" i="1"/>
  <c r="D81" i="1"/>
  <c r="K80" i="1"/>
  <c r="H80" i="1"/>
  <c r="F80" i="1"/>
  <c r="E80" i="1"/>
  <c r="D80" i="1"/>
  <c r="D77" i="1"/>
  <c r="D76" i="1"/>
  <c r="D75" i="1"/>
  <c r="D74" i="1"/>
  <c r="D73" i="1"/>
  <c r="L72" i="1"/>
  <c r="K72" i="1"/>
  <c r="J72" i="1"/>
  <c r="I72" i="1"/>
  <c r="H72" i="1"/>
  <c r="G72" i="1"/>
  <c r="G68" i="1" s="1"/>
  <c r="E72" i="1"/>
  <c r="E68" i="1" s="1"/>
  <c r="D70" i="1"/>
  <c r="J68" i="1"/>
  <c r="I68" i="1"/>
  <c r="H68" i="1"/>
  <c r="K20" i="1"/>
  <c r="K31" i="1"/>
  <c r="D45" i="1"/>
  <c r="D47" i="1"/>
  <c r="G44" i="1"/>
  <c r="I44" i="1"/>
  <c r="J44" i="1"/>
  <c r="L44" i="1"/>
  <c r="E44" i="1"/>
  <c r="D48" i="1"/>
  <c r="E31" i="1"/>
  <c r="F14" i="1"/>
  <c r="D160" i="1" l="1"/>
  <c r="F141" i="1"/>
  <c r="H83" i="1"/>
  <c r="L83" i="1"/>
  <c r="J83" i="1"/>
  <c r="D107" i="1"/>
  <c r="J141" i="1"/>
  <c r="I154" i="1"/>
  <c r="I141" i="1" s="1"/>
  <c r="D154" i="1"/>
  <c r="F83" i="1"/>
  <c r="E83" i="1"/>
  <c r="K146" i="1"/>
  <c r="E126" i="1"/>
  <c r="D126" i="1" s="1"/>
  <c r="E141" i="1"/>
  <c r="G83" i="1"/>
  <c r="D102" i="1"/>
  <c r="D96" i="1" s="1"/>
  <c r="F72" i="1"/>
  <c r="K85" i="1"/>
  <c r="K27" i="1"/>
  <c r="D146" i="1" l="1"/>
  <c r="K143" i="1"/>
  <c r="D72" i="1"/>
  <c r="F68" i="1"/>
  <c r="D68" i="1" s="1"/>
  <c r="K83" i="1"/>
  <c r="D83" i="1" s="1"/>
  <c r="D85" i="1"/>
  <c r="K28" i="1"/>
  <c r="K141" i="1" l="1"/>
  <c r="D141" i="1" s="1"/>
  <c r="D143" i="1"/>
  <c r="E20" i="1"/>
  <c r="F20" i="1"/>
  <c r="H20" i="1"/>
  <c r="D20" i="1" l="1"/>
  <c r="D21" i="1" l="1"/>
  <c r="D14" i="1"/>
  <c r="L31" i="1" l="1"/>
  <c r="H31" i="1"/>
  <c r="F31" i="1"/>
  <c r="F12" i="1"/>
  <c r="F8" i="1" s="1"/>
  <c r="G12" i="1"/>
  <c r="G8" i="1" s="1"/>
  <c r="H12" i="1"/>
  <c r="H8" i="1" s="1"/>
  <c r="I12" i="1"/>
  <c r="J12" i="1"/>
  <c r="K12" i="1"/>
  <c r="K8" i="1" s="1"/>
  <c r="L12" i="1"/>
  <c r="E12" i="1"/>
  <c r="E8" i="1" s="1"/>
  <c r="D57" i="1" l="1"/>
  <c r="D56" i="1"/>
  <c r="D55" i="1"/>
  <c r="L53" i="1"/>
  <c r="K53" i="1"/>
  <c r="J53" i="1"/>
  <c r="I53" i="1"/>
  <c r="H53" i="1"/>
  <c r="G53" i="1"/>
  <c r="F53" i="1"/>
  <c r="E53" i="1"/>
  <c r="D52" i="1"/>
  <c r="D51" i="1"/>
  <c r="L49" i="1"/>
  <c r="K49" i="1"/>
  <c r="J49" i="1"/>
  <c r="I49" i="1"/>
  <c r="H49" i="1"/>
  <c r="G49" i="1"/>
  <c r="F49" i="1"/>
  <c r="E49" i="1"/>
  <c r="D44" i="1"/>
  <c r="D43" i="1"/>
  <c r="D41" i="1"/>
  <c r="D40" i="1"/>
  <c r="D39" i="1"/>
  <c r="D38" i="1"/>
  <c r="D36" i="1"/>
  <c r="D35" i="1"/>
  <c r="D34" i="1"/>
  <c r="D33" i="1"/>
  <c r="D32" i="1"/>
  <c r="J31" i="1"/>
  <c r="I31" i="1"/>
  <c r="G31" i="1"/>
  <c r="D30" i="1"/>
  <c r="D27" i="1"/>
  <c r="D22" i="1"/>
  <c r="D17" i="1"/>
  <c r="D16" i="1"/>
  <c r="D15" i="1"/>
  <c r="D13" i="1"/>
  <c r="D10" i="1"/>
  <c r="J8" i="1"/>
  <c r="I8" i="1"/>
  <c r="D8" i="1"/>
  <c r="D25" i="1" l="1"/>
  <c r="D31" i="1"/>
  <c r="D49" i="1"/>
  <c r="G23" i="1"/>
  <c r="F23" i="1"/>
  <c r="J23" i="1"/>
  <c r="L23" i="1"/>
  <c r="K23" i="1"/>
  <c r="D53" i="1"/>
  <c r="D12" i="1"/>
  <c r="I23" i="1"/>
  <c r="H23" i="1"/>
  <c r="E23" i="1"/>
</calcChain>
</file>

<file path=xl/sharedStrings.xml><?xml version="1.0" encoding="utf-8"?>
<sst xmlns="http://schemas.openxmlformats.org/spreadsheetml/2006/main" count="295" uniqueCount="91">
  <si>
    <t>Наименование показателя</t>
  </si>
  <si>
    <t>Х</t>
  </si>
  <si>
    <t>в том числе:</t>
  </si>
  <si>
    <t>из них:</t>
  </si>
  <si>
    <t>Всего</t>
  </si>
  <si>
    <t>Код строки</t>
  </si>
  <si>
    <t>Поступления от доходов, всего:</t>
  </si>
  <si>
    <t>доходы от собственности</t>
  </si>
  <si>
    <t>Код бюджетной классификации РФ</t>
  </si>
  <si>
    <t xml:space="preserve">Объём финансового обеспечения, руб. </t>
  </si>
  <si>
    <t>Субсидии на осуществление капитальных вложений</t>
  </si>
  <si>
    <t>Средства обязательного медицинского страхования</t>
  </si>
  <si>
    <t>всего</t>
  </si>
  <si>
    <t>из них гранты</t>
  </si>
  <si>
    <t>в том числе</t>
  </si>
  <si>
    <t>Выплаты по расходам, всего:</t>
  </si>
  <si>
    <t>выплаты персоналу, всего</t>
  </si>
  <si>
    <t>социальные и иные выплаты населению</t>
  </si>
  <si>
    <t>уплата налогов, сборов и платежей</t>
  </si>
  <si>
    <t>безвозмездные перечисления организациям</t>
  </si>
  <si>
    <t>расходы на закупку товаров, работ и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</si>
  <si>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</si>
  <si>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</si>
  <si>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</si>
  <si>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</si>
  <si>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</si>
  <si>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</si>
  <si>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</si>
  <si>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</si>
  <si>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прочие расходы (кроме расходов на закупку товаров, работ и услуг), всего:</t>
  </si>
  <si>
    <t>Субсидии на финансовое обеспечение выполнения муниципального задания из бюджета Федерального ФОМС</t>
  </si>
  <si>
    <t>Субсидии на финансовое обеспечение муниципального задания (местный бюджет)</t>
  </si>
  <si>
    <t>Субсидии на финансовое обеспечение муниципального задания (областной бюджет)</t>
  </si>
  <si>
    <t xml:space="preserve">        оплата труда</t>
  </si>
  <si>
    <t xml:space="preserve">        начисления на оплату труда</t>
  </si>
  <si>
    <t>в том числе: услуги связи</t>
  </si>
  <si>
    <t>ПО ЛИЦЕВОМУ СЧЕТУ "30906564041, 30906564042, 33906564040, 31906564040"</t>
  </si>
  <si>
    <t>5.3</t>
  </si>
  <si>
    <t>в том числе: родительская плата</t>
  </si>
  <si>
    <t xml:space="preserve">                   платные услуги</t>
  </si>
  <si>
    <t>9060701…111211</t>
  </si>
  <si>
    <t>9060701…119213</t>
  </si>
  <si>
    <t>9060701…244221</t>
  </si>
  <si>
    <t>9060701...244225</t>
  </si>
  <si>
    <t>9060701...244226</t>
  </si>
  <si>
    <t>9060701...244223</t>
  </si>
  <si>
    <t>9060701...244340</t>
  </si>
  <si>
    <t>9060701...244310</t>
  </si>
  <si>
    <t>5</t>
  </si>
  <si>
    <t>9060701…510</t>
  </si>
  <si>
    <t xml:space="preserve">                   субсидии на выполнение муниципального задания</t>
  </si>
  <si>
    <t>9060701...852291</t>
  </si>
  <si>
    <t>9060701...853292</t>
  </si>
  <si>
    <t xml:space="preserve">                   прочие расходы (налоги, пошлины, сборы)</t>
  </si>
  <si>
    <t xml:space="preserve">                   прочие расходы (штрафы по налогам, сборам, страх. взносам)</t>
  </si>
  <si>
    <t>в том числе: прочие расходы (другие экономические санкции)</t>
  </si>
  <si>
    <t>налоговые доходы</t>
  </si>
  <si>
    <t>доходы от оказания платных услуг (работ), компенсаций затрат</t>
  </si>
  <si>
    <t>штрафы, пени, неустойки, возмещения ущерба</t>
  </si>
  <si>
    <t>безвозмездные поступления от бюджетов</t>
  </si>
  <si>
    <t>страховые взносы на обязательное социальное страхование</t>
  </si>
  <si>
    <t>доходы от операций с активами</t>
  </si>
  <si>
    <t>прочие доходы</t>
  </si>
  <si>
    <t>в том числе: доходы от субсидии на иные цели</t>
  </si>
  <si>
    <t xml:space="preserve">                   иные доходы</t>
  </si>
  <si>
    <t>Поступления от оказания услуг (выполнения работ) на платной основе и от иной, приносящей доход деятельности</t>
  </si>
  <si>
    <t>Субсидии, предоставляемые в соответствие с абзацем вторым пункта 1 статьи 78.1 БК РФ</t>
  </si>
  <si>
    <t>9060701…130</t>
  </si>
  <si>
    <t>9060701…180</t>
  </si>
  <si>
    <t>9060701...831296</t>
  </si>
  <si>
    <t xml:space="preserve">         коммунальные услуги</t>
  </si>
  <si>
    <t xml:space="preserve">         услуги, работы по содержанию имущества</t>
  </si>
  <si>
    <t xml:space="preserve">         прочие работы и услуги</t>
  </si>
  <si>
    <t xml:space="preserve">         приобретение основных средств</t>
  </si>
  <si>
    <t xml:space="preserve">         приобретение материальных запасов, в том числе</t>
  </si>
  <si>
    <t>9060701…244342</t>
  </si>
  <si>
    <t>9060701...244346</t>
  </si>
  <si>
    <t xml:space="preserve">                   увеличение стоимости лекарственных препаратов</t>
  </si>
  <si>
    <t xml:space="preserve">                   увеличение стоимости продуктов питания</t>
  </si>
  <si>
    <t>9060701…244341</t>
  </si>
  <si>
    <t xml:space="preserve">                   увеличение стоимости прочих оборотных средств (материалов)</t>
  </si>
  <si>
    <t xml:space="preserve">                   увеличение стоимости мягкого инвентрая</t>
  </si>
  <si>
    <t>9060701…244345</t>
  </si>
  <si>
    <t xml:space="preserve">                   увеличение стоимости мягкого инвентаря</t>
  </si>
  <si>
    <t xml:space="preserve">        социальные пособия и компенсации персоналу в денежной форме</t>
  </si>
  <si>
    <t xml:space="preserve">         услуги, работы для целей капитальных вложений</t>
  </si>
  <si>
    <t>9060701…244228</t>
  </si>
  <si>
    <r>
      <t>ПОКАЗАТЕЛИ ПО ПОСТУПЛЕНИЯМ И ВЫПЛАТАМ УЧРЕЖДЕНИЯ на 2019 год,</t>
    </r>
    <r>
      <rPr>
        <b/>
        <sz val="12"/>
        <color theme="1"/>
        <rFont val="Times New Roman"/>
        <family val="1"/>
        <charset val="204"/>
      </rPr>
      <t xml:space="preserve"> 09.01.2019 года</t>
    </r>
  </si>
  <si>
    <t>9060701…111266</t>
  </si>
  <si>
    <r>
      <t>ПОКАЗАТЕЛИ ПО ПОСТУПЛЕНИЯМ И ВЫПЛАТАМ УЧРЕЖДЕНИЯ на 2020 год,</t>
    </r>
    <r>
      <rPr>
        <b/>
        <sz val="12"/>
        <color theme="1"/>
        <rFont val="Times New Roman"/>
        <family val="1"/>
        <charset val="204"/>
      </rPr>
      <t xml:space="preserve"> 09.01.2019 г.</t>
    </r>
  </si>
  <si>
    <r>
      <t>ПОКАЗАТЕЛИ ПО ПОСТУПЛЕНИЯМ И ВЫПЛАТАМ УЧРЕЖДЕНИЯ на 2021 год,</t>
    </r>
    <r>
      <rPr>
        <b/>
        <sz val="12"/>
        <color theme="1"/>
        <rFont val="Times New Roman"/>
        <family val="1"/>
        <charset val="204"/>
      </rPr>
      <t xml:space="preserve">  09.01.2019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</si>
</sst>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/>
    <xf numFmtId="44" fontId="0" fillId="0" borderId="0" xfId="0" applyNumberFormat="1"/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tabSelected="1" zoomScale="85" zoomScaleNormal="85" workbookViewId="0">
      <selection activeCell="L58" sqref="A1:L58"/>
    </sheetView>
  </sheetViews>
  <sheetFormatPr defaultRowHeight="15" x14ac:dyDescent="0.25"/>
  <cols>
    <col min="1" max="1" width="79" customWidth="1"/>
    <col min="2" max="2" width="9.28515625" customWidth="1"/>
    <col min="3" max="3" width="23.140625" customWidth="1"/>
    <col min="4" max="4" width="16.5703125" customWidth="1"/>
    <col min="5" max="5" width="16.28515625" customWidth="1"/>
    <col min="6" max="6" width="17" customWidth="1"/>
    <col min="7" max="7" width="15.42578125" hidden="1" customWidth="1"/>
    <col min="8" max="8" width="14" customWidth="1"/>
    <col min="9" max="10" width="0.140625" hidden="1" customWidth="1"/>
    <col min="11" max="11" width="16.5703125" customWidth="1"/>
    <col min="12" max="12" width="10.7109375" customWidth="1"/>
    <col min="14" max="14" width="16.42578125" bestFit="1" customWidth="1"/>
    <col min="16" max="16" width="10.7109375" bestFit="1" customWidth="1"/>
    <col min="17" max="17" width="10.28515625" bestFit="1" customWidth="1"/>
  </cols>
  <sheetData>
    <row r="1" spans="1:14" ht="15.75" x14ac:dyDescent="0.25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5.75" customHeight="1" x14ac:dyDescent="0.25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15.75" customHeight="1" x14ac:dyDescent="0.25">
      <c r="A3" s="47" t="s">
        <v>0</v>
      </c>
      <c r="B3" s="47" t="s">
        <v>5</v>
      </c>
      <c r="C3" s="47" t="s">
        <v>8</v>
      </c>
      <c r="D3" s="50" t="s">
        <v>9</v>
      </c>
      <c r="E3" s="51"/>
      <c r="F3" s="51"/>
      <c r="G3" s="51"/>
      <c r="H3" s="51"/>
      <c r="I3" s="51"/>
      <c r="J3" s="51"/>
      <c r="K3" s="51"/>
      <c r="L3" s="52"/>
    </row>
    <row r="4" spans="1:14" ht="15" customHeight="1" x14ac:dyDescent="0.25">
      <c r="A4" s="49"/>
      <c r="B4" s="49"/>
      <c r="C4" s="49"/>
      <c r="D4" s="47" t="s">
        <v>4</v>
      </c>
      <c r="E4" s="50" t="s">
        <v>14</v>
      </c>
      <c r="F4" s="51"/>
      <c r="G4" s="51"/>
      <c r="H4" s="51"/>
      <c r="I4" s="51"/>
      <c r="J4" s="51"/>
      <c r="K4" s="51"/>
      <c r="L4" s="52"/>
    </row>
    <row r="5" spans="1:14" ht="70.5" customHeight="1" x14ac:dyDescent="0.25">
      <c r="A5" s="49"/>
      <c r="B5" s="49"/>
      <c r="C5" s="49"/>
      <c r="D5" s="49"/>
      <c r="E5" s="47" t="s">
        <v>31</v>
      </c>
      <c r="F5" s="47" t="s">
        <v>32</v>
      </c>
      <c r="G5" s="47" t="s">
        <v>30</v>
      </c>
      <c r="H5" s="47" t="s">
        <v>66</v>
      </c>
      <c r="I5" s="47" t="s">
        <v>10</v>
      </c>
      <c r="J5" s="47" t="s">
        <v>11</v>
      </c>
      <c r="K5" s="50" t="s">
        <v>65</v>
      </c>
      <c r="L5" s="52"/>
    </row>
    <row r="6" spans="1:14" ht="75.7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6" t="s">
        <v>12</v>
      </c>
      <c r="L6" s="6" t="s">
        <v>13</v>
      </c>
    </row>
    <row r="7" spans="1:14" ht="15.75" x14ac:dyDescent="0.25">
      <c r="A7" s="14">
        <v>1</v>
      </c>
      <c r="B7" s="6">
        <v>2</v>
      </c>
      <c r="C7" s="7">
        <v>3</v>
      </c>
      <c r="D7" s="9">
        <v>4</v>
      </c>
      <c r="E7" s="41" t="s">
        <v>48</v>
      </c>
      <c r="F7" s="42"/>
      <c r="G7" s="5" t="s">
        <v>37</v>
      </c>
      <c r="H7" s="6">
        <v>6</v>
      </c>
      <c r="I7" s="7">
        <v>7</v>
      </c>
      <c r="J7" s="6">
        <v>8</v>
      </c>
      <c r="K7" s="6">
        <v>9</v>
      </c>
      <c r="L7" s="7">
        <v>10</v>
      </c>
    </row>
    <row r="8" spans="1:14" ht="15.75" x14ac:dyDescent="0.25">
      <c r="A8" s="3" t="s">
        <v>6</v>
      </c>
      <c r="B8" s="43">
        <v>100</v>
      </c>
      <c r="C8" s="56" t="s">
        <v>1</v>
      </c>
      <c r="D8" s="39">
        <f>E8+F8+H8+K8+L8</f>
        <v>37149529</v>
      </c>
      <c r="E8" s="36">
        <f>E12+E20</f>
        <v>9789300</v>
      </c>
      <c r="F8" s="36">
        <f>F12+F20</f>
        <v>20209589</v>
      </c>
      <c r="G8" s="36">
        <f>G12+G20</f>
        <v>0</v>
      </c>
      <c r="H8" s="36">
        <f>H12+H20</f>
        <v>214000</v>
      </c>
      <c r="I8" s="36" t="e">
        <f>I10+I12+I16+I17+I21+I22+#REF!</f>
        <v>#REF!</v>
      </c>
      <c r="J8" s="36" t="e">
        <f>J10+J12+J16+J17+J21+J22+#REF!</f>
        <v>#REF!</v>
      </c>
      <c r="K8" s="36">
        <f>K12+K20</f>
        <v>6936640</v>
      </c>
      <c r="L8" s="36">
        <v>0</v>
      </c>
    </row>
    <row r="9" spans="1:14" ht="15.75" x14ac:dyDescent="0.25">
      <c r="A9" s="2" t="s">
        <v>2</v>
      </c>
      <c r="B9" s="44"/>
      <c r="C9" s="56"/>
      <c r="D9" s="40"/>
      <c r="E9" s="36"/>
      <c r="F9" s="36"/>
      <c r="G9" s="36"/>
      <c r="H9" s="36"/>
      <c r="I9" s="36"/>
      <c r="J9" s="36"/>
      <c r="K9" s="36"/>
      <c r="L9" s="36"/>
      <c r="N9" s="19"/>
    </row>
    <row r="10" spans="1:14" ht="15.75" x14ac:dyDescent="0.25">
      <c r="A10" s="2" t="s">
        <v>56</v>
      </c>
      <c r="B10" s="2">
        <v>110</v>
      </c>
      <c r="C10" s="14" t="s">
        <v>1</v>
      </c>
      <c r="D10" s="10">
        <f>E10+F10+G10+H10+I10+J10+K10+L10</f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4" ht="15.75" x14ac:dyDescent="0.25">
      <c r="A11" s="2" t="s">
        <v>7</v>
      </c>
      <c r="B11" s="2">
        <v>120</v>
      </c>
      <c r="C11" s="20" t="s">
        <v>1</v>
      </c>
      <c r="D11" s="10">
        <v>0</v>
      </c>
      <c r="E11" s="10">
        <v>0</v>
      </c>
      <c r="F11" s="10">
        <v>0</v>
      </c>
      <c r="G11" s="10"/>
      <c r="H11" s="10">
        <v>0</v>
      </c>
      <c r="I11" s="10"/>
      <c r="J11" s="10"/>
      <c r="K11" s="10">
        <v>0</v>
      </c>
      <c r="L11" s="10">
        <v>0</v>
      </c>
    </row>
    <row r="12" spans="1:14" ht="15.75" x14ac:dyDescent="0.25">
      <c r="A12" s="2" t="s">
        <v>57</v>
      </c>
      <c r="B12" s="2">
        <v>130</v>
      </c>
      <c r="C12" s="14"/>
      <c r="D12" s="10">
        <f>E12+F12+G12+H12+I12+J12+K12+L12</f>
        <v>36635529</v>
      </c>
      <c r="E12" s="10">
        <f>E13+E14+E15</f>
        <v>9789300</v>
      </c>
      <c r="F12" s="10">
        <f t="shared" ref="F12:L12" si="0">F13+F14+F15</f>
        <v>20209589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6636640</v>
      </c>
      <c r="L12" s="10">
        <f t="shared" si="0"/>
        <v>0</v>
      </c>
      <c r="N12" s="19"/>
    </row>
    <row r="13" spans="1:14" ht="15.75" x14ac:dyDescent="0.25">
      <c r="A13" s="2" t="s">
        <v>38</v>
      </c>
      <c r="B13" s="2"/>
      <c r="C13" s="14" t="s">
        <v>67</v>
      </c>
      <c r="D13" s="10">
        <f>E13+F13+G13+H13+I13+J13+K13+L13</f>
        <v>4576640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4576640</v>
      </c>
      <c r="L13" s="10">
        <v>0</v>
      </c>
    </row>
    <row r="14" spans="1:14" ht="15.75" x14ac:dyDescent="0.25">
      <c r="A14" s="2" t="s">
        <v>50</v>
      </c>
      <c r="B14" s="2"/>
      <c r="C14" s="18" t="s">
        <v>67</v>
      </c>
      <c r="D14" s="10">
        <f>E14+F14+H14+K14+L14</f>
        <v>29998889</v>
      </c>
      <c r="E14" s="10">
        <v>9789300</v>
      </c>
      <c r="F14" s="10">
        <f>19928089+281500</f>
        <v>20209589</v>
      </c>
      <c r="G14" s="10"/>
      <c r="H14" s="10">
        <v>0</v>
      </c>
      <c r="I14" s="10"/>
      <c r="J14" s="10"/>
      <c r="K14" s="10">
        <v>0</v>
      </c>
      <c r="L14" s="10">
        <v>0</v>
      </c>
      <c r="N14" s="19"/>
    </row>
    <row r="15" spans="1:14" ht="15.75" x14ac:dyDescent="0.25">
      <c r="A15" s="2" t="s">
        <v>39</v>
      </c>
      <c r="B15" s="2"/>
      <c r="C15" s="14" t="s">
        <v>67</v>
      </c>
      <c r="D15" s="10">
        <f>E15+F15+G15+H15+I15+J15+K15+L15</f>
        <v>2060000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2060000</v>
      </c>
      <c r="L15" s="10">
        <v>0</v>
      </c>
      <c r="N15" s="30"/>
    </row>
    <row r="16" spans="1:14" ht="15.75" x14ac:dyDescent="0.25">
      <c r="A16" s="2" t="s">
        <v>58</v>
      </c>
      <c r="B16" s="2">
        <v>140</v>
      </c>
      <c r="C16" s="14" t="s">
        <v>1</v>
      </c>
      <c r="D16" s="10">
        <f>E16+F16+G16+H16+I16+J16+K16+L16</f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7" ht="15.75" x14ac:dyDescent="0.25">
      <c r="A17" s="2" t="s">
        <v>59</v>
      </c>
      <c r="B17" s="2">
        <v>150</v>
      </c>
      <c r="C17" s="14" t="s">
        <v>1</v>
      </c>
      <c r="D17" s="10">
        <f>E17+F17+G17+H17+I17+J17+K17+L17</f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7" ht="15.75" x14ac:dyDescent="0.25">
      <c r="A18" s="2" t="s">
        <v>60</v>
      </c>
      <c r="B18" s="2">
        <v>160</v>
      </c>
      <c r="C18" s="20" t="s">
        <v>1</v>
      </c>
      <c r="D18" s="10">
        <v>0</v>
      </c>
      <c r="E18" s="10">
        <v>0</v>
      </c>
      <c r="F18" s="10">
        <v>0</v>
      </c>
      <c r="G18" s="10"/>
      <c r="H18" s="10">
        <v>0</v>
      </c>
      <c r="I18" s="10"/>
      <c r="J18" s="10"/>
      <c r="K18" s="10">
        <v>0</v>
      </c>
      <c r="L18" s="10">
        <v>0</v>
      </c>
    </row>
    <row r="19" spans="1:17" ht="15.75" x14ac:dyDescent="0.25">
      <c r="A19" s="2" t="s">
        <v>61</v>
      </c>
      <c r="B19" s="2">
        <v>170</v>
      </c>
      <c r="C19" s="20" t="s">
        <v>1</v>
      </c>
      <c r="D19" s="10">
        <v>0</v>
      </c>
      <c r="E19" s="10">
        <v>0</v>
      </c>
      <c r="F19" s="10">
        <v>0</v>
      </c>
      <c r="G19" s="10"/>
      <c r="H19" s="10">
        <v>0</v>
      </c>
      <c r="I19" s="10"/>
      <c r="J19" s="10"/>
      <c r="K19" s="10">
        <v>0</v>
      </c>
      <c r="L19" s="10">
        <v>0</v>
      </c>
      <c r="P19" s="25"/>
    </row>
    <row r="20" spans="1:17" ht="15.75" x14ac:dyDescent="0.25">
      <c r="A20" s="2" t="s">
        <v>62</v>
      </c>
      <c r="B20" s="2">
        <v>180</v>
      </c>
      <c r="C20" s="20"/>
      <c r="D20" s="10">
        <f>E20+F20+H20+K20</f>
        <v>514000</v>
      </c>
      <c r="E20" s="10">
        <f>E21+E22</f>
        <v>0</v>
      </c>
      <c r="F20" s="10">
        <f>F22+F21</f>
        <v>0</v>
      </c>
      <c r="G20" s="10"/>
      <c r="H20" s="10">
        <f>H21+H22</f>
        <v>214000</v>
      </c>
      <c r="I20" s="10"/>
      <c r="J20" s="10"/>
      <c r="K20" s="10">
        <f>K21+K22</f>
        <v>300000</v>
      </c>
      <c r="L20" s="10">
        <v>0</v>
      </c>
      <c r="P20" s="25"/>
    </row>
    <row r="21" spans="1:17" ht="15.75" x14ac:dyDescent="0.25">
      <c r="A21" s="2" t="s">
        <v>63</v>
      </c>
      <c r="B21" s="2"/>
      <c r="C21" s="14" t="s">
        <v>68</v>
      </c>
      <c r="D21" s="10">
        <f>E21+F21+H21+K21+L21</f>
        <v>214000</v>
      </c>
      <c r="E21" s="10">
        <v>0</v>
      </c>
      <c r="F21" s="10">
        <v>0</v>
      </c>
      <c r="G21" s="10">
        <v>0</v>
      </c>
      <c r="H21" s="10">
        <v>214000</v>
      </c>
      <c r="I21" s="10">
        <v>0</v>
      </c>
      <c r="J21" s="10">
        <v>0</v>
      </c>
      <c r="K21" s="10">
        <v>0</v>
      </c>
      <c r="L21" s="10">
        <v>0</v>
      </c>
      <c r="P21" s="25"/>
    </row>
    <row r="22" spans="1:17" ht="15.75" x14ac:dyDescent="0.25">
      <c r="A22" s="2" t="s">
        <v>64</v>
      </c>
      <c r="B22" s="2"/>
      <c r="C22" s="14" t="s">
        <v>68</v>
      </c>
      <c r="D22" s="10">
        <f>E22+F22+G22+H22+I22+J22+K22+L22</f>
        <v>300000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300000</v>
      </c>
      <c r="L22" s="10">
        <v>0</v>
      </c>
    </row>
    <row r="23" spans="1:17" ht="15.75" x14ac:dyDescent="0.25">
      <c r="A23" s="1" t="s">
        <v>15</v>
      </c>
      <c r="B23" s="37">
        <v>200</v>
      </c>
      <c r="C23" s="38"/>
      <c r="D23" s="39">
        <f>E23+F23+H23+K23+L23</f>
        <v>37149529</v>
      </c>
      <c r="E23" s="36">
        <f t="shared" ref="E23:L23" si="1">E25+E30+E31+E35+E36+E37</f>
        <v>9789300</v>
      </c>
      <c r="F23" s="36">
        <f t="shared" si="1"/>
        <v>20209589</v>
      </c>
      <c r="G23" s="39" t="e">
        <f t="shared" si="1"/>
        <v>#REF!</v>
      </c>
      <c r="H23" s="36">
        <f t="shared" si="1"/>
        <v>214000</v>
      </c>
      <c r="I23" s="36" t="e">
        <f t="shared" si="1"/>
        <v>#REF!</v>
      </c>
      <c r="J23" s="36" t="e">
        <f t="shared" si="1"/>
        <v>#REF!</v>
      </c>
      <c r="K23" s="36">
        <f t="shared" si="1"/>
        <v>6936640</v>
      </c>
      <c r="L23" s="36">
        <f t="shared" si="1"/>
        <v>0</v>
      </c>
      <c r="N23" s="26"/>
    </row>
    <row r="24" spans="1:17" ht="15.75" x14ac:dyDescent="0.25">
      <c r="A24" s="2" t="s">
        <v>2</v>
      </c>
      <c r="B24" s="37"/>
      <c r="C24" s="38"/>
      <c r="D24" s="40"/>
      <c r="E24" s="36"/>
      <c r="F24" s="36"/>
      <c r="G24" s="40"/>
      <c r="H24" s="36"/>
      <c r="I24" s="36"/>
      <c r="J24" s="36"/>
      <c r="K24" s="36"/>
      <c r="L24" s="36"/>
    </row>
    <row r="25" spans="1:17" ht="15.75" x14ac:dyDescent="0.25">
      <c r="A25" s="2" t="s">
        <v>16</v>
      </c>
      <c r="B25" s="55">
        <v>210</v>
      </c>
      <c r="C25" s="56"/>
      <c r="D25" s="57">
        <f>E25+F25+G25+H25+K25+L25</f>
        <v>28029029</v>
      </c>
      <c r="E25" s="57">
        <f>E27+E28+E29</f>
        <v>6382300</v>
      </c>
      <c r="F25" s="57">
        <f t="shared" ref="F25:L25" si="2">F27+F28+F29</f>
        <v>19928089</v>
      </c>
      <c r="G25" s="57">
        <f t="shared" si="2"/>
        <v>0</v>
      </c>
      <c r="H25" s="57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1718640</v>
      </c>
      <c r="L25" s="57">
        <f t="shared" si="2"/>
        <v>0</v>
      </c>
      <c r="Q25" s="19"/>
    </row>
    <row r="26" spans="1:17" ht="15.75" x14ac:dyDescent="0.25">
      <c r="A26" s="2" t="s">
        <v>3</v>
      </c>
      <c r="B26" s="55"/>
      <c r="C26" s="56"/>
      <c r="D26" s="58"/>
      <c r="E26" s="58"/>
      <c r="F26" s="58"/>
      <c r="G26" s="58"/>
      <c r="H26" s="58"/>
      <c r="I26" s="58"/>
      <c r="J26" s="58"/>
      <c r="K26" s="58"/>
      <c r="L26" s="58"/>
    </row>
    <row r="27" spans="1:17" ht="15.75" x14ac:dyDescent="0.25">
      <c r="A27" s="2" t="s">
        <v>33</v>
      </c>
      <c r="B27" s="2"/>
      <c r="C27" s="14" t="s">
        <v>40</v>
      </c>
      <c r="D27" s="10">
        <f>E27+F27+G27+H27+I27+J27+K27+L27</f>
        <v>21510544.539999999</v>
      </c>
      <c r="E27" s="23">
        <v>4896585.25</v>
      </c>
      <c r="F27" s="10">
        <v>15293959.289999999</v>
      </c>
      <c r="G27" s="10">
        <v>0</v>
      </c>
      <c r="H27" s="10">
        <v>0</v>
      </c>
      <c r="I27" s="10">
        <v>0</v>
      </c>
      <c r="J27" s="10">
        <v>0</v>
      </c>
      <c r="K27" s="10">
        <f>1320000</f>
        <v>1320000</v>
      </c>
      <c r="L27" s="10">
        <v>0</v>
      </c>
      <c r="N27" s="19"/>
    </row>
    <row r="28" spans="1:17" ht="15.75" x14ac:dyDescent="0.25">
      <c r="A28" s="2" t="s">
        <v>34</v>
      </c>
      <c r="B28" s="2"/>
      <c r="C28" s="14" t="s">
        <v>41</v>
      </c>
      <c r="D28" s="10">
        <f>E28+F28+G28+H28+I28+J28+K28+L28</f>
        <v>6496184.46</v>
      </c>
      <c r="E28" s="23">
        <v>1478768.75</v>
      </c>
      <c r="F28" s="10">
        <v>4618775.71</v>
      </c>
      <c r="G28" s="10">
        <v>0</v>
      </c>
      <c r="H28" s="10">
        <v>0</v>
      </c>
      <c r="I28" s="10">
        <v>0</v>
      </c>
      <c r="J28" s="10">
        <v>0</v>
      </c>
      <c r="K28" s="10">
        <f>K27*0.302</f>
        <v>398640</v>
      </c>
      <c r="L28" s="10">
        <v>0</v>
      </c>
      <c r="N28" s="19"/>
      <c r="Q28" s="19"/>
    </row>
    <row r="29" spans="1:17" ht="15.75" x14ac:dyDescent="0.25">
      <c r="A29" s="2" t="s">
        <v>84</v>
      </c>
      <c r="B29" s="2"/>
      <c r="C29" s="34" t="s">
        <v>88</v>
      </c>
      <c r="D29" s="10">
        <f>E29+F29+G29+H29+I29+J29+K29+L29</f>
        <v>22300</v>
      </c>
      <c r="E29" s="23">
        <v>6946</v>
      </c>
      <c r="F29" s="23">
        <v>15354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N29" s="19"/>
      <c r="Q29" s="19"/>
    </row>
    <row r="30" spans="1:17" ht="15.75" x14ac:dyDescent="0.25">
      <c r="A30" s="2" t="s">
        <v>17</v>
      </c>
      <c r="B30" s="2">
        <v>220</v>
      </c>
      <c r="C30" s="14"/>
      <c r="D30" s="10">
        <f>E30+F30+G30+H30+I30+J30+K30+L30</f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N30" s="19"/>
      <c r="Q30" s="19"/>
    </row>
    <row r="31" spans="1:17" ht="15.75" x14ac:dyDescent="0.25">
      <c r="A31" s="2" t="s">
        <v>18</v>
      </c>
      <c r="B31" s="2">
        <v>230</v>
      </c>
      <c r="C31" s="14"/>
      <c r="D31" s="10">
        <f>D32+D33+D34</f>
        <v>100179.07</v>
      </c>
      <c r="E31" s="10">
        <f>E32+E33+E34</f>
        <v>30179.07</v>
      </c>
      <c r="F31" s="10">
        <f>F32+F33+F34</f>
        <v>0</v>
      </c>
      <c r="G31" s="10" t="e">
        <f>G32+#REF!+G33+G34</f>
        <v>#REF!</v>
      </c>
      <c r="H31" s="10">
        <f>H32+H33+H34</f>
        <v>0</v>
      </c>
      <c r="I31" s="10" t="e">
        <f>I32+#REF!+I33+I34</f>
        <v>#REF!</v>
      </c>
      <c r="J31" s="10" t="e">
        <f>J32+#REF!+J33+J34</f>
        <v>#REF!</v>
      </c>
      <c r="K31" s="10">
        <f>K32+K33+K34</f>
        <v>70000</v>
      </c>
      <c r="L31" s="10">
        <f>L32+L33+L34</f>
        <v>0</v>
      </c>
    </row>
    <row r="32" spans="1:17" s="24" customFormat="1" ht="15.75" x14ac:dyDescent="0.25">
      <c r="A32" s="21" t="s">
        <v>55</v>
      </c>
      <c r="B32" s="21"/>
      <c r="C32" s="22" t="s">
        <v>69</v>
      </c>
      <c r="D32" s="23">
        <f>E32+F32+G32+H32+I32+J32+K32+L32</f>
        <v>30179.07</v>
      </c>
      <c r="E32" s="23">
        <v>30179.07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4" ht="15.75" x14ac:dyDescent="0.25">
      <c r="A33" s="2" t="s">
        <v>53</v>
      </c>
      <c r="B33" s="2"/>
      <c r="C33" s="14" t="s">
        <v>51</v>
      </c>
      <c r="D33" s="10">
        <f>E33+F33+G33+H33+I33+J33+K33+L33</f>
        <v>70000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70000</v>
      </c>
      <c r="L33" s="10">
        <v>0</v>
      </c>
    </row>
    <row r="34" spans="1:14" ht="15.75" x14ac:dyDescent="0.25">
      <c r="A34" s="2" t="s">
        <v>54</v>
      </c>
      <c r="B34" s="2"/>
      <c r="C34" s="14" t="s">
        <v>52</v>
      </c>
      <c r="D34" s="10">
        <f>E34+F34+G34+H34+I34+J34+K34+L34</f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N34" s="30"/>
    </row>
    <row r="35" spans="1:14" ht="15.75" x14ac:dyDescent="0.25">
      <c r="A35" s="2" t="s">
        <v>19</v>
      </c>
      <c r="B35" s="2">
        <v>240</v>
      </c>
      <c r="C35" s="14"/>
      <c r="D35" s="10">
        <f>E35+F35+G35+H35+I35+J35+K35+L35</f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N35" s="11"/>
    </row>
    <row r="36" spans="1:14" ht="15.75" x14ac:dyDescent="0.25">
      <c r="A36" s="2" t="s">
        <v>29</v>
      </c>
      <c r="B36" s="2">
        <v>250</v>
      </c>
      <c r="C36" s="14"/>
      <c r="D36" s="10">
        <f>E36+F36+G36+H36+I36+J36+K36+L36</f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N36" s="31"/>
    </row>
    <row r="37" spans="1:14" ht="15.75" x14ac:dyDescent="0.25">
      <c r="A37" s="2" t="s">
        <v>20</v>
      </c>
      <c r="B37" s="2">
        <v>260</v>
      </c>
      <c r="C37" s="14"/>
      <c r="D37" s="13">
        <f>D38+D39+D40+D41+D43+D44+D42</f>
        <v>9020320.9299999997</v>
      </c>
      <c r="E37" s="13">
        <f>E38+E39+E40+E41+E43+E44+E42</f>
        <v>3376820.93</v>
      </c>
      <c r="F37" s="35">
        <f t="shared" ref="F37:L37" si="3">F38+F39+F40+F41+F43+F44+F42</f>
        <v>281500</v>
      </c>
      <c r="G37" s="35">
        <f t="shared" si="3"/>
        <v>0</v>
      </c>
      <c r="H37" s="35">
        <f>H38+H39+H40+H41+H43+H44+H42</f>
        <v>214000</v>
      </c>
      <c r="I37" s="35">
        <f t="shared" si="3"/>
        <v>0</v>
      </c>
      <c r="J37" s="35">
        <f t="shared" si="3"/>
        <v>0</v>
      </c>
      <c r="K37" s="35">
        <f t="shared" si="3"/>
        <v>5148000</v>
      </c>
      <c r="L37" s="35">
        <f t="shared" si="3"/>
        <v>0</v>
      </c>
      <c r="N37" s="32"/>
    </row>
    <row r="38" spans="1:14" ht="15.75" x14ac:dyDescent="0.25">
      <c r="A38" s="2" t="s">
        <v>35</v>
      </c>
      <c r="B38" s="4"/>
      <c r="C38" s="8" t="s">
        <v>42</v>
      </c>
      <c r="D38" s="10">
        <f t="shared" ref="D38:D49" si="4">E38+F38+G38+H38+I38+J38+K38+L38</f>
        <v>15000</v>
      </c>
      <c r="E38" s="10">
        <v>15000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N38" s="11"/>
    </row>
    <row r="39" spans="1:14" ht="15.75" x14ac:dyDescent="0.25">
      <c r="A39" s="2" t="s">
        <v>70</v>
      </c>
      <c r="B39" s="4"/>
      <c r="C39" s="8" t="s">
        <v>45</v>
      </c>
      <c r="D39" s="10">
        <f t="shared" si="4"/>
        <v>2236000</v>
      </c>
      <c r="E39" s="10">
        <v>2236000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N39" s="11"/>
    </row>
    <row r="40" spans="1:14" ht="15.75" x14ac:dyDescent="0.25">
      <c r="A40" s="2" t="s">
        <v>71</v>
      </c>
      <c r="B40" s="4"/>
      <c r="C40" s="8" t="s">
        <v>43</v>
      </c>
      <c r="D40" s="10">
        <f t="shared" si="4"/>
        <v>523820.93</v>
      </c>
      <c r="E40" s="10">
        <f>404000-30179.07</f>
        <v>373820.93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150000</v>
      </c>
      <c r="L40" s="10">
        <v>0</v>
      </c>
      <c r="N40" s="30"/>
    </row>
    <row r="41" spans="1:14" ht="15.75" x14ac:dyDescent="0.25">
      <c r="A41" s="2" t="s">
        <v>72</v>
      </c>
      <c r="B41" s="4"/>
      <c r="C41" s="8" t="s">
        <v>44</v>
      </c>
      <c r="D41" s="10">
        <f t="shared" si="4"/>
        <v>737000</v>
      </c>
      <c r="E41" s="10">
        <v>665000</v>
      </c>
      <c r="F41" s="10">
        <v>42000</v>
      </c>
      <c r="G41" s="10">
        <v>0</v>
      </c>
      <c r="H41" s="10">
        <v>0</v>
      </c>
      <c r="I41" s="10">
        <v>0</v>
      </c>
      <c r="J41" s="10">
        <v>0</v>
      </c>
      <c r="K41" s="10">
        <v>30000</v>
      </c>
      <c r="L41" s="10">
        <v>0</v>
      </c>
      <c r="N41" s="11"/>
    </row>
    <row r="42" spans="1:14" ht="15.75" x14ac:dyDescent="0.25">
      <c r="A42" s="2" t="s">
        <v>85</v>
      </c>
      <c r="B42" s="4"/>
      <c r="C42" s="8" t="s">
        <v>86</v>
      </c>
      <c r="D42" s="10">
        <f t="shared" si="4"/>
        <v>214000</v>
      </c>
      <c r="E42" s="10">
        <v>0</v>
      </c>
      <c r="F42" s="10">
        <v>0</v>
      </c>
      <c r="G42" s="10"/>
      <c r="H42" s="10">
        <v>214000</v>
      </c>
      <c r="I42" s="10"/>
      <c r="J42" s="10"/>
      <c r="K42" s="10">
        <v>0</v>
      </c>
      <c r="L42" s="10">
        <v>0</v>
      </c>
      <c r="N42" s="11"/>
    </row>
    <row r="43" spans="1:14" ht="15.75" x14ac:dyDescent="0.25">
      <c r="A43" s="2" t="s">
        <v>73</v>
      </c>
      <c r="B43" s="4"/>
      <c r="C43" s="8" t="s">
        <v>47</v>
      </c>
      <c r="D43" s="10">
        <f t="shared" si="4"/>
        <v>599500</v>
      </c>
      <c r="E43" s="10">
        <v>0</v>
      </c>
      <c r="F43" s="10">
        <v>139500</v>
      </c>
      <c r="G43" s="10">
        <v>0</v>
      </c>
      <c r="H43" s="10">
        <v>0</v>
      </c>
      <c r="I43" s="10">
        <v>0</v>
      </c>
      <c r="J43" s="10">
        <v>0</v>
      </c>
      <c r="K43" s="10">
        <v>460000</v>
      </c>
      <c r="L43" s="10">
        <v>0</v>
      </c>
      <c r="N43" s="30"/>
    </row>
    <row r="44" spans="1:14" ht="15.75" x14ac:dyDescent="0.25">
      <c r="A44" s="2" t="s">
        <v>74</v>
      </c>
      <c r="B44" s="4">
        <v>340</v>
      </c>
      <c r="C44" s="8" t="s">
        <v>46</v>
      </c>
      <c r="D44" s="10">
        <f t="shared" si="4"/>
        <v>4695000</v>
      </c>
      <c r="E44" s="10">
        <f>E45+E47+E48</f>
        <v>87000</v>
      </c>
      <c r="F44" s="10">
        <f>F45+F47+F48</f>
        <v>100000</v>
      </c>
      <c r="G44" s="10">
        <f t="shared" ref="G44:L44" si="5">G45+G47+G48</f>
        <v>0</v>
      </c>
      <c r="H44" s="10">
        <f>H45+H47+H48</f>
        <v>0</v>
      </c>
      <c r="I44" s="10">
        <f t="shared" si="5"/>
        <v>0</v>
      </c>
      <c r="J44" s="10">
        <f t="shared" si="5"/>
        <v>0</v>
      </c>
      <c r="K44" s="10">
        <f>K45+K47+K48+K46</f>
        <v>4508000</v>
      </c>
      <c r="L44" s="10">
        <f t="shared" si="5"/>
        <v>0</v>
      </c>
      <c r="N44" s="11"/>
    </row>
    <row r="45" spans="1:14" ht="15.75" x14ac:dyDescent="0.25">
      <c r="A45" s="2" t="s">
        <v>77</v>
      </c>
      <c r="B45" s="4"/>
      <c r="C45" s="8" t="s">
        <v>79</v>
      </c>
      <c r="D45" s="10">
        <f t="shared" si="4"/>
        <v>8000</v>
      </c>
      <c r="E45" s="10">
        <v>0</v>
      </c>
      <c r="F45" s="10">
        <v>0</v>
      </c>
      <c r="G45" s="10"/>
      <c r="H45" s="10">
        <v>0</v>
      </c>
      <c r="I45" s="10"/>
      <c r="J45" s="10"/>
      <c r="K45" s="10">
        <v>8000</v>
      </c>
      <c r="L45" s="10">
        <v>0</v>
      </c>
    </row>
    <row r="46" spans="1:14" ht="15.75" x14ac:dyDescent="0.25">
      <c r="A46" s="2" t="s">
        <v>81</v>
      </c>
      <c r="B46" s="4"/>
      <c r="C46" s="8" t="s">
        <v>82</v>
      </c>
      <c r="D46" s="10">
        <f t="shared" ref="D46" si="6">E46+F46+G46+H46+I46+J46+K46+L46</f>
        <v>50000</v>
      </c>
      <c r="E46" s="10">
        <v>0</v>
      </c>
      <c r="F46" s="10">
        <v>0</v>
      </c>
      <c r="G46" s="10"/>
      <c r="H46" s="10">
        <v>0</v>
      </c>
      <c r="I46" s="10"/>
      <c r="J46" s="10"/>
      <c r="K46" s="10">
        <v>50000</v>
      </c>
      <c r="L46" s="10">
        <v>0</v>
      </c>
    </row>
    <row r="47" spans="1:14" ht="15.75" x14ac:dyDescent="0.25">
      <c r="A47" s="2" t="s">
        <v>78</v>
      </c>
      <c r="B47" s="4"/>
      <c r="C47" s="8" t="s">
        <v>75</v>
      </c>
      <c r="D47" s="10">
        <f t="shared" si="4"/>
        <v>4400000</v>
      </c>
      <c r="E47" s="10">
        <v>0</v>
      </c>
      <c r="F47" s="10">
        <v>0</v>
      </c>
      <c r="G47" s="10"/>
      <c r="H47" s="10">
        <v>0</v>
      </c>
      <c r="I47" s="10"/>
      <c r="J47" s="10"/>
      <c r="K47" s="10">
        <v>4400000</v>
      </c>
      <c r="L47" s="10">
        <v>0</v>
      </c>
    </row>
    <row r="48" spans="1:14" ht="15.75" x14ac:dyDescent="0.25">
      <c r="A48" s="2" t="s">
        <v>80</v>
      </c>
      <c r="B48" s="4"/>
      <c r="C48" s="8" t="s">
        <v>76</v>
      </c>
      <c r="D48" s="10">
        <f>E48+F48+G48+H48+I48+J48+K48+L48</f>
        <v>237000</v>
      </c>
      <c r="E48" s="10">
        <v>87000</v>
      </c>
      <c r="F48" s="10">
        <v>100000</v>
      </c>
      <c r="G48" s="10">
        <v>0</v>
      </c>
      <c r="H48" s="10">
        <v>0</v>
      </c>
      <c r="I48" s="10">
        <v>0</v>
      </c>
      <c r="J48" s="10">
        <v>0</v>
      </c>
      <c r="K48" s="10">
        <v>50000</v>
      </c>
      <c r="L48" s="10">
        <v>0</v>
      </c>
    </row>
    <row r="49" spans="1:12" ht="15.75" x14ac:dyDescent="0.25">
      <c r="A49" s="1" t="s">
        <v>21</v>
      </c>
      <c r="B49" s="43">
        <v>300</v>
      </c>
      <c r="C49" s="45"/>
      <c r="D49" s="39">
        <f t="shared" si="4"/>
        <v>0</v>
      </c>
      <c r="E49" s="39">
        <f t="shared" ref="E49:L49" si="7">E51+E52</f>
        <v>0</v>
      </c>
      <c r="F49" s="39">
        <f t="shared" si="7"/>
        <v>0</v>
      </c>
      <c r="G49" s="39">
        <f t="shared" si="7"/>
        <v>0</v>
      </c>
      <c r="H49" s="39">
        <f t="shared" si="7"/>
        <v>0</v>
      </c>
      <c r="I49" s="39">
        <f t="shared" si="7"/>
        <v>0</v>
      </c>
      <c r="J49" s="39">
        <f t="shared" si="7"/>
        <v>0</v>
      </c>
      <c r="K49" s="39">
        <f t="shared" si="7"/>
        <v>0</v>
      </c>
      <c r="L49" s="39">
        <f t="shared" si="7"/>
        <v>0</v>
      </c>
    </row>
    <row r="50" spans="1:12" ht="15.75" hidden="1" customHeight="1" x14ac:dyDescent="0.25">
      <c r="A50" s="2" t="s">
        <v>3</v>
      </c>
      <c r="B50" s="44"/>
      <c r="C50" s="46"/>
      <c r="D50" s="40"/>
      <c r="E50" s="40"/>
      <c r="F50" s="40"/>
      <c r="G50" s="40"/>
      <c r="H50" s="40"/>
      <c r="I50" s="40"/>
      <c r="J50" s="40"/>
      <c r="K50" s="40"/>
      <c r="L50" s="40"/>
    </row>
    <row r="51" spans="1:12" ht="15.75" hidden="1" x14ac:dyDescent="0.25">
      <c r="A51" s="2" t="s">
        <v>22</v>
      </c>
      <c r="B51" s="2">
        <v>310</v>
      </c>
      <c r="C51" s="14"/>
      <c r="D51" s="10">
        <f>E51+F51+G51+H51+I51+J51+K51+L51</f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5.75" hidden="1" x14ac:dyDescent="0.25">
      <c r="A52" s="2" t="s">
        <v>23</v>
      </c>
      <c r="B52" s="2">
        <v>320</v>
      </c>
      <c r="C52" s="14"/>
      <c r="D52" s="10">
        <f>E52+F52+G52+H52+I52+J52+K52+L52</f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 ht="15.75" x14ac:dyDescent="0.25">
      <c r="A53" s="1" t="s">
        <v>24</v>
      </c>
      <c r="B53" s="37">
        <v>400</v>
      </c>
      <c r="C53" s="38"/>
      <c r="D53" s="39">
        <f>E53+F53+G53+H53+I53+J53+K53+L53</f>
        <v>0</v>
      </c>
      <c r="E53" s="36">
        <f t="shared" ref="E53:L53" si="8">E55+E56</f>
        <v>0</v>
      </c>
      <c r="F53" s="36">
        <f t="shared" si="8"/>
        <v>0</v>
      </c>
      <c r="G53" s="39">
        <f t="shared" si="8"/>
        <v>0</v>
      </c>
      <c r="H53" s="36">
        <f t="shared" si="8"/>
        <v>0</v>
      </c>
      <c r="I53" s="36">
        <f t="shared" si="8"/>
        <v>0</v>
      </c>
      <c r="J53" s="36">
        <f t="shared" si="8"/>
        <v>0</v>
      </c>
      <c r="K53" s="36">
        <f t="shared" si="8"/>
        <v>0</v>
      </c>
      <c r="L53" s="36">
        <f t="shared" si="8"/>
        <v>0</v>
      </c>
    </row>
    <row r="54" spans="1:12" ht="15.75" hidden="1" customHeight="1" x14ac:dyDescent="0.25">
      <c r="A54" s="2" t="s">
        <v>3</v>
      </c>
      <c r="B54" s="37"/>
      <c r="C54" s="38"/>
      <c r="D54" s="40"/>
      <c r="E54" s="36"/>
      <c r="F54" s="36"/>
      <c r="G54" s="40"/>
      <c r="H54" s="36"/>
      <c r="I54" s="36"/>
      <c r="J54" s="36"/>
      <c r="K54" s="36"/>
      <c r="L54" s="36"/>
    </row>
    <row r="55" spans="1:12" ht="15.75" hidden="1" x14ac:dyDescent="0.25">
      <c r="A55" s="2" t="s">
        <v>25</v>
      </c>
      <c r="B55" s="2">
        <v>410</v>
      </c>
      <c r="C55" s="14"/>
      <c r="D55" s="10">
        <f>E55+F55+G55+H55+I55+J55+K55+L55</f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15.75" hidden="1" x14ac:dyDescent="0.25">
      <c r="A56" s="2" t="s">
        <v>26</v>
      </c>
      <c r="B56" s="2">
        <v>420</v>
      </c>
      <c r="C56" s="14"/>
      <c r="D56" s="10">
        <f>E56+F56+G56+H56+I56+J56+K56+L56</f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 ht="15.75" x14ac:dyDescent="0.25">
      <c r="A57" s="1" t="s">
        <v>27</v>
      </c>
      <c r="B57" s="1">
        <v>500</v>
      </c>
      <c r="C57" s="12" t="s">
        <v>49</v>
      </c>
      <c r="D57" s="13">
        <f>E57+F57+G57+H57+I57+J57+K57+L57</f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</row>
    <row r="58" spans="1:12" ht="15.75" x14ac:dyDescent="0.25">
      <c r="A58" s="1" t="s">
        <v>28</v>
      </c>
      <c r="B58" s="1">
        <v>600</v>
      </c>
      <c r="C58" s="12" t="s">
        <v>49</v>
      </c>
      <c r="D58" s="13">
        <f>E58+F58+G58+H58+I58+J58+K58+L58</f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</row>
    <row r="59" spans="1:12" ht="15.75" x14ac:dyDescent="0.25">
      <c r="A59" s="15"/>
      <c r="B59" s="15"/>
      <c r="C59" s="16"/>
      <c r="D59" s="17"/>
      <c r="E59" s="17"/>
      <c r="F59" s="17"/>
      <c r="G59" s="17"/>
      <c r="H59" s="17"/>
      <c r="I59" s="17"/>
      <c r="J59" s="17"/>
      <c r="K59" s="17"/>
      <c r="L59" s="17"/>
    </row>
    <row r="60" spans="1:12" ht="15.75" x14ac:dyDescent="0.25">
      <c r="A60" s="15"/>
      <c r="B60" s="15"/>
      <c r="C60" s="16"/>
      <c r="D60" s="17"/>
      <c r="E60" s="17"/>
      <c r="F60" s="17"/>
      <c r="G60" s="17"/>
      <c r="H60" s="17"/>
      <c r="I60" s="17"/>
      <c r="J60" s="17"/>
      <c r="K60" s="17"/>
      <c r="L60" s="17"/>
    </row>
    <row r="61" spans="1:12" s="11" customFormat="1" ht="15" customHeight="1" x14ac:dyDescent="0.25">
      <c r="A61" s="53" t="s">
        <v>89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 s="11" customFormat="1" ht="15" customHeight="1" x14ac:dyDescent="0.25">
      <c r="A62" s="54" t="s">
        <v>36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s="11" customFormat="1" ht="15" customHeight="1" x14ac:dyDescent="0.25">
      <c r="A63" s="47" t="s">
        <v>0</v>
      </c>
      <c r="B63" s="47" t="s">
        <v>5</v>
      </c>
      <c r="C63" s="47" t="s">
        <v>8</v>
      </c>
      <c r="D63" s="50" t="s">
        <v>9</v>
      </c>
      <c r="E63" s="51"/>
      <c r="F63" s="51"/>
      <c r="G63" s="51"/>
      <c r="H63" s="51"/>
      <c r="I63" s="51"/>
      <c r="J63" s="51"/>
      <c r="K63" s="51"/>
      <c r="L63" s="52"/>
    </row>
    <row r="64" spans="1:12" s="11" customFormat="1" ht="15" customHeight="1" x14ac:dyDescent="0.25">
      <c r="A64" s="49"/>
      <c r="B64" s="49"/>
      <c r="C64" s="49"/>
      <c r="D64" s="47" t="s">
        <v>4</v>
      </c>
      <c r="E64" s="50" t="s">
        <v>14</v>
      </c>
      <c r="F64" s="51"/>
      <c r="G64" s="51"/>
      <c r="H64" s="51"/>
      <c r="I64" s="51"/>
      <c r="J64" s="51"/>
      <c r="K64" s="51"/>
      <c r="L64" s="52"/>
    </row>
    <row r="65" spans="1:12" s="11" customFormat="1" ht="75" customHeight="1" x14ac:dyDescent="0.25">
      <c r="A65" s="49"/>
      <c r="B65" s="49"/>
      <c r="C65" s="49"/>
      <c r="D65" s="49"/>
      <c r="E65" s="47" t="s">
        <v>31</v>
      </c>
      <c r="F65" s="47" t="s">
        <v>32</v>
      </c>
      <c r="G65" s="47" t="s">
        <v>30</v>
      </c>
      <c r="H65" s="47" t="s">
        <v>66</v>
      </c>
      <c r="I65" s="47" t="s">
        <v>10</v>
      </c>
      <c r="J65" s="47" t="s">
        <v>11</v>
      </c>
      <c r="K65" s="50" t="s">
        <v>65</v>
      </c>
      <c r="L65" s="52"/>
    </row>
    <row r="66" spans="1:12" s="11" customFormat="1" ht="68.25" customHeight="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6" t="s">
        <v>12</v>
      </c>
      <c r="L66" s="6" t="s">
        <v>13</v>
      </c>
    </row>
    <row r="67" spans="1:12" s="11" customFormat="1" ht="15.75" x14ac:dyDescent="0.25">
      <c r="A67" s="29">
        <v>1</v>
      </c>
      <c r="B67" s="6">
        <v>2</v>
      </c>
      <c r="C67" s="7">
        <v>3</v>
      </c>
      <c r="D67" s="9">
        <v>4</v>
      </c>
      <c r="E67" s="41" t="s">
        <v>48</v>
      </c>
      <c r="F67" s="42"/>
      <c r="G67" s="5" t="s">
        <v>37</v>
      </c>
      <c r="H67" s="6">
        <v>6</v>
      </c>
      <c r="I67" s="7">
        <v>7</v>
      </c>
      <c r="J67" s="6">
        <v>8</v>
      </c>
      <c r="K67" s="6">
        <v>9</v>
      </c>
      <c r="L67" s="7">
        <v>10</v>
      </c>
    </row>
    <row r="68" spans="1:12" s="11" customFormat="1" ht="15.75" x14ac:dyDescent="0.25">
      <c r="A68" s="3" t="s">
        <v>6</v>
      </c>
      <c r="B68" s="43">
        <v>100</v>
      </c>
      <c r="C68" s="56" t="s">
        <v>1</v>
      </c>
      <c r="D68" s="39">
        <f>E68+F68+H68+K68+L68</f>
        <v>37004180</v>
      </c>
      <c r="E68" s="36">
        <f>E72+E80</f>
        <v>8900000</v>
      </c>
      <c r="F68" s="36">
        <f>F72+F80</f>
        <v>21167540</v>
      </c>
      <c r="G68" s="36">
        <f>G72+G80</f>
        <v>0</v>
      </c>
      <c r="H68" s="36">
        <f>H72+H80</f>
        <v>0</v>
      </c>
      <c r="I68" s="36" t="e">
        <f>I70+I72+I76+I77+I81+I82+#REF!</f>
        <v>#REF!</v>
      </c>
      <c r="J68" s="36" t="e">
        <f>J70+J72+J76+J77+J81+J82+#REF!</f>
        <v>#REF!</v>
      </c>
      <c r="K68" s="36">
        <f>K72+K80</f>
        <v>6936640</v>
      </c>
      <c r="L68" s="36">
        <v>0</v>
      </c>
    </row>
    <row r="69" spans="1:12" s="11" customFormat="1" ht="15.75" x14ac:dyDescent="0.25">
      <c r="A69" s="2" t="s">
        <v>2</v>
      </c>
      <c r="B69" s="44"/>
      <c r="C69" s="56"/>
      <c r="D69" s="40"/>
      <c r="E69" s="36"/>
      <c r="F69" s="36"/>
      <c r="G69" s="36"/>
      <c r="H69" s="36"/>
      <c r="I69" s="36"/>
      <c r="J69" s="36"/>
      <c r="K69" s="36"/>
      <c r="L69" s="36"/>
    </row>
    <row r="70" spans="1:12" s="11" customFormat="1" ht="15.75" x14ac:dyDescent="0.25">
      <c r="A70" s="2" t="s">
        <v>56</v>
      </c>
      <c r="B70" s="2">
        <v>110</v>
      </c>
      <c r="C70" s="29" t="s">
        <v>1</v>
      </c>
      <c r="D70" s="10">
        <f>E70+F70+G70+H70+I70+J70+K70+L70</f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</row>
    <row r="71" spans="1:12" s="11" customFormat="1" ht="15.75" x14ac:dyDescent="0.25">
      <c r="A71" s="2" t="s">
        <v>7</v>
      </c>
      <c r="B71" s="2">
        <v>120</v>
      </c>
      <c r="C71" s="29" t="s">
        <v>1</v>
      </c>
      <c r="D71" s="10">
        <v>0</v>
      </c>
      <c r="E71" s="10">
        <v>0</v>
      </c>
      <c r="F71" s="10">
        <v>0</v>
      </c>
      <c r="G71" s="10"/>
      <c r="H71" s="10">
        <v>0</v>
      </c>
      <c r="I71" s="10"/>
      <c r="J71" s="10"/>
      <c r="K71" s="10">
        <v>0</v>
      </c>
      <c r="L71" s="10">
        <v>0</v>
      </c>
    </row>
    <row r="72" spans="1:12" s="11" customFormat="1" ht="15.75" x14ac:dyDescent="0.25">
      <c r="A72" s="2" t="s">
        <v>57</v>
      </c>
      <c r="B72" s="2">
        <v>130</v>
      </c>
      <c r="C72" s="29"/>
      <c r="D72" s="10">
        <f>E72+F72+G72+H72+I72+J72+K72+L72</f>
        <v>36704180</v>
      </c>
      <c r="E72" s="10">
        <f>E73+E74+E75</f>
        <v>8900000</v>
      </c>
      <c r="F72" s="10">
        <f t="shared" ref="F72:L72" si="9">F73+F74+F75</f>
        <v>21167540</v>
      </c>
      <c r="G72" s="10">
        <f t="shared" si="9"/>
        <v>0</v>
      </c>
      <c r="H72" s="10">
        <f t="shared" si="9"/>
        <v>0</v>
      </c>
      <c r="I72" s="10">
        <f t="shared" si="9"/>
        <v>0</v>
      </c>
      <c r="J72" s="10">
        <f t="shared" si="9"/>
        <v>0</v>
      </c>
      <c r="K72" s="10">
        <f t="shared" si="9"/>
        <v>6636640</v>
      </c>
      <c r="L72" s="10">
        <f t="shared" si="9"/>
        <v>0</v>
      </c>
    </row>
    <row r="73" spans="1:12" s="11" customFormat="1" ht="15.75" x14ac:dyDescent="0.25">
      <c r="A73" s="2" t="s">
        <v>38</v>
      </c>
      <c r="B73" s="2"/>
      <c r="C73" s="29" t="s">
        <v>67</v>
      </c>
      <c r="D73" s="10">
        <f>E73+F73+G73+H73+I73+J73+K73+L73</f>
        <v>4576640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4576640</v>
      </c>
      <c r="L73" s="10">
        <v>0</v>
      </c>
    </row>
    <row r="74" spans="1:12" s="11" customFormat="1" ht="15.75" x14ac:dyDescent="0.25">
      <c r="A74" s="2" t="s">
        <v>50</v>
      </c>
      <c r="B74" s="2"/>
      <c r="C74" s="29" t="s">
        <v>67</v>
      </c>
      <c r="D74" s="10">
        <f>E74+F74+H74+K74+L74</f>
        <v>30067540</v>
      </c>
      <c r="E74" s="10">
        <v>8900000</v>
      </c>
      <c r="F74" s="10">
        <f>20875340+292200</f>
        <v>21167540</v>
      </c>
      <c r="G74" s="10"/>
      <c r="H74" s="10">
        <v>0</v>
      </c>
      <c r="I74" s="10"/>
      <c r="J74" s="10"/>
      <c r="K74" s="10">
        <v>0</v>
      </c>
      <c r="L74" s="10">
        <v>0</v>
      </c>
    </row>
    <row r="75" spans="1:12" s="11" customFormat="1" ht="15.75" x14ac:dyDescent="0.25">
      <c r="A75" s="2" t="s">
        <v>39</v>
      </c>
      <c r="B75" s="2"/>
      <c r="C75" s="29" t="s">
        <v>67</v>
      </c>
      <c r="D75" s="10">
        <f>E75+F75+G75+H75+I75+J75+K75+L75</f>
        <v>2060000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2060000</v>
      </c>
      <c r="L75" s="10">
        <v>0</v>
      </c>
    </row>
    <row r="76" spans="1:12" s="11" customFormat="1" ht="15.75" x14ac:dyDescent="0.25">
      <c r="A76" s="2" t="s">
        <v>58</v>
      </c>
      <c r="B76" s="2">
        <v>140</v>
      </c>
      <c r="C76" s="29" t="s">
        <v>1</v>
      </c>
      <c r="D76" s="10">
        <f>E76+F76+G76+H76+I76+J76+K76+L76</f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s="11" customFormat="1" ht="14.25" customHeight="1" x14ac:dyDescent="0.25">
      <c r="A77" s="2" t="s">
        <v>59</v>
      </c>
      <c r="B77" s="2">
        <v>150</v>
      </c>
      <c r="C77" s="29" t="s">
        <v>1</v>
      </c>
      <c r="D77" s="10">
        <f>E77+F77+G77+H77+I77+J77+K77+L77</f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s="11" customFormat="1" ht="15" customHeight="1" x14ac:dyDescent="0.25">
      <c r="A78" s="2" t="s">
        <v>60</v>
      </c>
      <c r="B78" s="2">
        <v>160</v>
      </c>
      <c r="C78" s="29" t="s">
        <v>1</v>
      </c>
      <c r="D78" s="10">
        <v>0</v>
      </c>
      <c r="E78" s="10">
        <v>0</v>
      </c>
      <c r="F78" s="10">
        <v>0</v>
      </c>
      <c r="G78" s="10"/>
      <c r="H78" s="10">
        <v>0</v>
      </c>
      <c r="I78" s="10"/>
      <c r="J78" s="10"/>
      <c r="K78" s="10">
        <v>0</v>
      </c>
      <c r="L78" s="10">
        <v>0</v>
      </c>
    </row>
    <row r="79" spans="1:12" s="11" customFormat="1" ht="15.75" customHeight="1" x14ac:dyDescent="0.25">
      <c r="A79" s="2" t="s">
        <v>61</v>
      </c>
      <c r="B79" s="2">
        <v>170</v>
      </c>
      <c r="C79" s="29" t="s">
        <v>1</v>
      </c>
      <c r="D79" s="10">
        <v>0</v>
      </c>
      <c r="E79" s="10">
        <v>0</v>
      </c>
      <c r="F79" s="10">
        <v>0</v>
      </c>
      <c r="G79" s="10"/>
      <c r="H79" s="10">
        <v>0</v>
      </c>
      <c r="I79" s="10"/>
      <c r="J79" s="10"/>
      <c r="K79" s="10">
        <v>0</v>
      </c>
      <c r="L79" s="10">
        <v>0</v>
      </c>
    </row>
    <row r="80" spans="1:12" s="11" customFormat="1" ht="15" customHeight="1" x14ac:dyDescent="0.25">
      <c r="A80" s="2" t="s">
        <v>62</v>
      </c>
      <c r="B80" s="2">
        <v>180</v>
      </c>
      <c r="C80" s="29"/>
      <c r="D80" s="10">
        <f>E80+F80+H80+K80</f>
        <v>300000</v>
      </c>
      <c r="E80" s="10">
        <f>E81+E82</f>
        <v>0</v>
      </c>
      <c r="F80" s="10">
        <f>F82+F81</f>
        <v>0</v>
      </c>
      <c r="G80" s="10"/>
      <c r="H80" s="10">
        <f>H81+H82</f>
        <v>0</v>
      </c>
      <c r="I80" s="10"/>
      <c r="J80" s="10"/>
      <c r="K80" s="10">
        <f>K81+K82</f>
        <v>300000</v>
      </c>
      <c r="L80" s="10">
        <v>0</v>
      </c>
    </row>
    <row r="81" spans="1:12" s="11" customFormat="1" ht="15" customHeight="1" x14ac:dyDescent="0.25">
      <c r="A81" s="2" t="s">
        <v>63</v>
      </c>
      <c r="B81" s="2"/>
      <c r="C81" s="29" t="s">
        <v>68</v>
      </c>
      <c r="D81" s="10">
        <f>E81+F81+H81+K81+L81</f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s="11" customFormat="1" ht="15.75" x14ac:dyDescent="0.25">
      <c r="A82" s="2" t="s">
        <v>64</v>
      </c>
      <c r="B82" s="2"/>
      <c r="C82" s="29" t="s">
        <v>68</v>
      </c>
      <c r="D82" s="10">
        <f>E82+F82+G82+H82+I82+J82+K82+L82</f>
        <v>300000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300000</v>
      </c>
      <c r="L82" s="10">
        <v>0</v>
      </c>
    </row>
    <row r="83" spans="1:12" s="11" customFormat="1" ht="15.75" x14ac:dyDescent="0.25">
      <c r="A83" s="1" t="s">
        <v>15</v>
      </c>
      <c r="B83" s="37">
        <v>200</v>
      </c>
      <c r="C83" s="38"/>
      <c r="D83" s="39">
        <f>E83+F83+H83+K83+L83</f>
        <v>37004180</v>
      </c>
      <c r="E83" s="36">
        <f t="shared" ref="E83:L83" si="10">E85+E89+E90+E94+E95+E96</f>
        <v>8900000</v>
      </c>
      <c r="F83" s="36">
        <f t="shared" si="10"/>
        <v>21167540</v>
      </c>
      <c r="G83" s="39" t="e">
        <f t="shared" si="10"/>
        <v>#REF!</v>
      </c>
      <c r="H83" s="36">
        <f t="shared" si="10"/>
        <v>0</v>
      </c>
      <c r="I83" s="36" t="e">
        <f t="shared" si="10"/>
        <v>#REF!</v>
      </c>
      <c r="J83" s="36" t="e">
        <f t="shared" si="10"/>
        <v>#REF!</v>
      </c>
      <c r="K83" s="36">
        <f t="shared" si="10"/>
        <v>6936640</v>
      </c>
      <c r="L83" s="36">
        <f t="shared" si="10"/>
        <v>0</v>
      </c>
    </row>
    <row r="84" spans="1:12" s="11" customFormat="1" ht="15" customHeight="1" x14ac:dyDescent="0.25">
      <c r="A84" s="2" t="s">
        <v>2</v>
      </c>
      <c r="B84" s="37"/>
      <c r="C84" s="38"/>
      <c r="D84" s="40"/>
      <c r="E84" s="36"/>
      <c r="F84" s="36"/>
      <c r="G84" s="40"/>
      <c r="H84" s="36"/>
      <c r="I84" s="36"/>
      <c r="J84" s="36"/>
      <c r="K84" s="36"/>
      <c r="L84" s="36"/>
    </row>
    <row r="85" spans="1:12" s="11" customFormat="1" ht="15.75" x14ac:dyDescent="0.25">
      <c r="A85" s="2" t="s">
        <v>16</v>
      </c>
      <c r="B85" s="55">
        <v>210</v>
      </c>
      <c r="C85" s="56"/>
      <c r="D85" s="57">
        <f>E85+F85+G85+H85+K85+L85</f>
        <v>29033576.640000001</v>
      </c>
      <c r="E85" s="57">
        <f t="shared" ref="E85:L85" si="11">E87+E88</f>
        <v>6439596.6399999997</v>
      </c>
      <c r="F85" s="57">
        <f t="shared" si="11"/>
        <v>20875340</v>
      </c>
      <c r="G85" s="57">
        <f t="shared" si="11"/>
        <v>0</v>
      </c>
      <c r="H85" s="57">
        <f t="shared" si="11"/>
        <v>0</v>
      </c>
      <c r="I85" s="57">
        <f t="shared" si="11"/>
        <v>0</v>
      </c>
      <c r="J85" s="57">
        <f t="shared" si="11"/>
        <v>0</v>
      </c>
      <c r="K85" s="57">
        <f t="shared" si="11"/>
        <v>1718640</v>
      </c>
      <c r="L85" s="57">
        <f t="shared" si="11"/>
        <v>0</v>
      </c>
    </row>
    <row r="86" spans="1:12" s="11" customFormat="1" ht="15.75" x14ac:dyDescent="0.25">
      <c r="A86" s="2" t="s">
        <v>3</v>
      </c>
      <c r="B86" s="55"/>
      <c r="C86" s="56"/>
      <c r="D86" s="58"/>
      <c r="E86" s="58"/>
      <c r="F86" s="58"/>
      <c r="G86" s="58"/>
      <c r="H86" s="58"/>
      <c r="I86" s="58"/>
      <c r="J86" s="58"/>
      <c r="K86" s="58"/>
      <c r="L86" s="58"/>
    </row>
    <row r="87" spans="1:12" s="11" customFormat="1" ht="15.75" x14ac:dyDescent="0.25">
      <c r="A87" s="2" t="s">
        <v>33</v>
      </c>
      <c r="B87" s="2"/>
      <c r="C87" s="29" t="s">
        <v>40</v>
      </c>
      <c r="D87" s="10">
        <f>E87+F87+G87+H87+I87+J87+K87+L87</f>
        <v>22299213.759999998</v>
      </c>
      <c r="E87" s="23">
        <v>4945926.76</v>
      </c>
      <c r="F87" s="10">
        <v>16033287</v>
      </c>
      <c r="G87" s="10">
        <v>0</v>
      </c>
      <c r="H87" s="10">
        <v>0</v>
      </c>
      <c r="I87" s="10">
        <v>0</v>
      </c>
      <c r="J87" s="10">
        <v>0</v>
      </c>
      <c r="K87" s="10">
        <f>1320000</f>
        <v>1320000</v>
      </c>
      <c r="L87" s="10">
        <v>0</v>
      </c>
    </row>
    <row r="88" spans="1:12" s="11" customFormat="1" ht="15.75" x14ac:dyDescent="0.25">
      <c r="A88" s="2" t="s">
        <v>34</v>
      </c>
      <c r="B88" s="2"/>
      <c r="C88" s="29" t="s">
        <v>41</v>
      </c>
      <c r="D88" s="10">
        <f>E88+F88+G88+H88+I88+J88+K88+L88</f>
        <v>6734362.8799999999</v>
      </c>
      <c r="E88" s="23">
        <v>1493669.88</v>
      </c>
      <c r="F88" s="10">
        <v>4842053</v>
      </c>
      <c r="G88" s="10">
        <v>0</v>
      </c>
      <c r="H88" s="10">
        <v>0</v>
      </c>
      <c r="I88" s="10">
        <v>0</v>
      </c>
      <c r="J88" s="10">
        <v>0</v>
      </c>
      <c r="K88" s="10">
        <f>K87*0.302</f>
        <v>398640</v>
      </c>
      <c r="L88" s="10">
        <v>0</v>
      </c>
    </row>
    <row r="89" spans="1:12" s="11" customFormat="1" ht="15.75" x14ac:dyDescent="0.25">
      <c r="A89" s="2" t="s">
        <v>17</v>
      </c>
      <c r="B89" s="2">
        <v>220</v>
      </c>
      <c r="C89" s="29"/>
      <c r="D89" s="10">
        <f>E89+F89+G89+H89+I89+J89+K89+L89</f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</row>
    <row r="90" spans="1:12" s="11" customFormat="1" ht="15.75" x14ac:dyDescent="0.25">
      <c r="A90" s="2" t="s">
        <v>18</v>
      </c>
      <c r="B90" s="2">
        <v>230</v>
      </c>
      <c r="C90" s="29"/>
      <c r="D90" s="10">
        <f>D91+D92+D93</f>
        <v>70000</v>
      </c>
      <c r="E90" s="10">
        <f>E91+E92+E93</f>
        <v>0</v>
      </c>
      <c r="F90" s="10">
        <f>F91+F92+F93</f>
        <v>0</v>
      </c>
      <c r="G90" s="10" t="e">
        <f>G91+#REF!+G92+G93</f>
        <v>#REF!</v>
      </c>
      <c r="H90" s="10">
        <f>H91+H92+H93</f>
        <v>0</v>
      </c>
      <c r="I90" s="10" t="e">
        <f>I91+#REF!+I92+I93</f>
        <v>#REF!</v>
      </c>
      <c r="J90" s="10" t="e">
        <f>J91+#REF!+J92+J93</f>
        <v>#REF!</v>
      </c>
      <c r="K90" s="10">
        <f>K91+K92+K93</f>
        <v>70000</v>
      </c>
      <c r="L90" s="10">
        <f>L91+L92+L93</f>
        <v>0</v>
      </c>
    </row>
    <row r="91" spans="1:12" s="11" customFormat="1" ht="15.75" x14ac:dyDescent="0.25">
      <c r="A91" s="21" t="s">
        <v>55</v>
      </c>
      <c r="B91" s="21"/>
      <c r="C91" s="22" t="s">
        <v>69</v>
      </c>
      <c r="D91" s="23">
        <f>E91+F91+G91+H91+I91+J91+K91+L91</f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1:12" s="11" customFormat="1" ht="15.75" x14ac:dyDescent="0.25">
      <c r="A92" s="2" t="s">
        <v>53</v>
      </c>
      <c r="B92" s="2"/>
      <c r="C92" s="29" t="s">
        <v>51</v>
      </c>
      <c r="D92" s="10">
        <f>E92+F92+G92+H92+I92+J92+K92+L92</f>
        <v>70000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</v>
      </c>
      <c r="L92" s="10">
        <v>0</v>
      </c>
    </row>
    <row r="93" spans="1:12" s="11" customFormat="1" ht="15.75" x14ac:dyDescent="0.25">
      <c r="A93" s="2" t="s">
        <v>54</v>
      </c>
      <c r="B93" s="2"/>
      <c r="C93" s="29" t="s">
        <v>52</v>
      </c>
      <c r="D93" s="10">
        <f>E93+F93+G93+H93+I93+J93+K93+L93</f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</row>
    <row r="94" spans="1:12" s="11" customFormat="1" ht="15.75" customHeight="1" x14ac:dyDescent="0.25">
      <c r="A94" s="2" t="s">
        <v>19</v>
      </c>
      <c r="B94" s="2">
        <v>240</v>
      </c>
      <c r="C94" s="29"/>
      <c r="D94" s="10">
        <f>E94+F94+G94+H94+I94+J94+K94+L94</f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</row>
    <row r="95" spans="1:12" s="11" customFormat="1" ht="15.75" customHeight="1" x14ac:dyDescent="0.25">
      <c r="A95" s="2" t="s">
        <v>29</v>
      </c>
      <c r="B95" s="2">
        <v>250</v>
      </c>
      <c r="C95" s="29"/>
      <c r="D95" s="10">
        <f>E95+F95+G95+H95+I95+J95+K95+L95</f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</row>
    <row r="96" spans="1:12" s="11" customFormat="1" ht="15.75" x14ac:dyDescent="0.25">
      <c r="A96" s="2" t="s">
        <v>20</v>
      </c>
      <c r="B96" s="2">
        <v>260</v>
      </c>
      <c r="C96" s="29"/>
      <c r="D96" s="27">
        <f t="shared" ref="D96:L96" si="12">D97+D98+D99+D100+D101+D102</f>
        <v>7900603.3599999994</v>
      </c>
      <c r="E96" s="27">
        <f t="shared" si="12"/>
        <v>2460403.36</v>
      </c>
      <c r="F96" s="27">
        <f t="shared" si="12"/>
        <v>292200</v>
      </c>
      <c r="G96" s="27">
        <f t="shared" si="12"/>
        <v>0</v>
      </c>
      <c r="H96" s="27">
        <f t="shared" si="12"/>
        <v>0</v>
      </c>
      <c r="I96" s="27">
        <f t="shared" si="12"/>
        <v>0</v>
      </c>
      <c r="J96" s="27">
        <f t="shared" si="12"/>
        <v>0</v>
      </c>
      <c r="K96" s="27">
        <f t="shared" si="12"/>
        <v>5148000</v>
      </c>
      <c r="L96" s="27">
        <f t="shared" si="12"/>
        <v>0</v>
      </c>
    </row>
    <row r="97" spans="1:12" s="11" customFormat="1" ht="15.75" x14ac:dyDescent="0.25">
      <c r="A97" s="2" t="s">
        <v>35</v>
      </c>
      <c r="B97" s="4"/>
      <c r="C97" s="8" t="s">
        <v>42</v>
      </c>
      <c r="D97" s="10">
        <f t="shared" ref="D97:D107" si="13">E97+F97+G97+H97+I97+J97+K97+L97</f>
        <v>15000</v>
      </c>
      <c r="E97" s="10">
        <v>15000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</row>
    <row r="98" spans="1:12" s="11" customFormat="1" ht="15.75" x14ac:dyDescent="0.25">
      <c r="A98" s="2" t="s">
        <v>70</v>
      </c>
      <c r="B98" s="4"/>
      <c r="C98" s="8" t="s">
        <v>45</v>
      </c>
      <c r="D98" s="10">
        <f t="shared" si="13"/>
        <v>2321111</v>
      </c>
      <c r="E98" s="10">
        <v>2321111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</row>
    <row r="99" spans="1:12" s="11" customFormat="1" ht="15.75" x14ac:dyDescent="0.25">
      <c r="A99" s="2" t="s">
        <v>71</v>
      </c>
      <c r="B99" s="4"/>
      <c r="C99" s="8" t="s">
        <v>43</v>
      </c>
      <c r="D99" s="10">
        <f t="shared" si="13"/>
        <v>170000</v>
      </c>
      <c r="E99" s="10">
        <v>20000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150000</v>
      </c>
      <c r="L99" s="10">
        <v>0</v>
      </c>
    </row>
    <row r="100" spans="1:12" s="11" customFormat="1" ht="15.75" x14ac:dyDescent="0.25">
      <c r="A100" s="2" t="s">
        <v>72</v>
      </c>
      <c r="B100" s="4"/>
      <c r="C100" s="8" t="s">
        <v>44</v>
      </c>
      <c r="D100" s="10">
        <f t="shared" si="13"/>
        <v>178292.36</v>
      </c>
      <c r="E100" s="10">
        <v>104292.36</v>
      </c>
      <c r="F100" s="10">
        <v>44000</v>
      </c>
      <c r="G100" s="10">
        <v>0</v>
      </c>
      <c r="H100" s="10">
        <v>0</v>
      </c>
      <c r="I100" s="10">
        <v>0</v>
      </c>
      <c r="J100" s="10">
        <v>0</v>
      </c>
      <c r="K100" s="10">
        <v>30000</v>
      </c>
      <c r="L100" s="10">
        <v>0</v>
      </c>
    </row>
    <row r="101" spans="1:12" s="11" customFormat="1" ht="15.75" x14ac:dyDescent="0.25">
      <c r="A101" s="2" t="s">
        <v>73</v>
      </c>
      <c r="B101" s="4"/>
      <c r="C101" s="8" t="s">
        <v>47</v>
      </c>
      <c r="D101" s="10">
        <f t="shared" si="13"/>
        <v>613200</v>
      </c>
      <c r="E101" s="10">
        <v>0</v>
      </c>
      <c r="F101" s="10">
        <v>153200</v>
      </c>
      <c r="G101" s="10">
        <v>0</v>
      </c>
      <c r="H101" s="10">
        <v>0</v>
      </c>
      <c r="I101" s="10">
        <v>0</v>
      </c>
      <c r="J101" s="10">
        <v>0</v>
      </c>
      <c r="K101" s="10">
        <v>460000</v>
      </c>
      <c r="L101" s="10">
        <v>0</v>
      </c>
    </row>
    <row r="102" spans="1:12" s="11" customFormat="1" ht="17.25" customHeight="1" x14ac:dyDescent="0.25">
      <c r="A102" s="2" t="s">
        <v>74</v>
      </c>
      <c r="B102" s="4">
        <v>340</v>
      </c>
      <c r="C102" s="8" t="s">
        <v>46</v>
      </c>
      <c r="D102" s="10">
        <f t="shared" si="13"/>
        <v>4603000</v>
      </c>
      <c r="E102" s="10">
        <f>E103+E104+E105+E106</f>
        <v>0</v>
      </c>
      <c r="F102" s="10">
        <f t="shared" ref="F102:L102" si="14">F103+F105+F106</f>
        <v>95000</v>
      </c>
      <c r="G102" s="10">
        <f t="shared" si="14"/>
        <v>0</v>
      </c>
      <c r="H102" s="10">
        <f t="shared" si="14"/>
        <v>0</v>
      </c>
      <c r="I102" s="10">
        <f t="shared" si="14"/>
        <v>0</v>
      </c>
      <c r="J102" s="10">
        <f t="shared" si="14"/>
        <v>0</v>
      </c>
      <c r="K102" s="10">
        <f>K103+K105+K106+K104</f>
        <v>4508000</v>
      </c>
      <c r="L102" s="10">
        <f t="shared" si="14"/>
        <v>0</v>
      </c>
    </row>
    <row r="103" spans="1:12" s="11" customFormat="1" ht="14.25" customHeight="1" x14ac:dyDescent="0.25">
      <c r="A103" s="2" t="s">
        <v>77</v>
      </c>
      <c r="B103" s="4"/>
      <c r="C103" s="8" t="s">
        <v>79</v>
      </c>
      <c r="D103" s="10">
        <f t="shared" si="13"/>
        <v>8000</v>
      </c>
      <c r="E103" s="10">
        <v>0</v>
      </c>
      <c r="F103" s="10">
        <v>0</v>
      </c>
      <c r="G103" s="10"/>
      <c r="H103" s="10">
        <v>0</v>
      </c>
      <c r="I103" s="10"/>
      <c r="J103" s="10"/>
      <c r="K103" s="10">
        <v>8000</v>
      </c>
      <c r="L103" s="10">
        <v>0</v>
      </c>
    </row>
    <row r="104" spans="1:12" s="11" customFormat="1" ht="15.75" customHeight="1" x14ac:dyDescent="0.25">
      <c r="A104" s="2" t="s">
        <v>83</v>
      </c>
      <c r="B104" s="4"/>
      <c r="C104" s="8" t="s">
        <v>82</v>
      </c>
      <c r="D104" s="10">
        <f t="shared" ref="D104" si="15">E104+F104+G104+H104+I104+J104+K104+L104</f>
        <v>50000</v>
      </c>
      <c r="E104" s="10">
        <v>0</v>
      </c>
      <c r="F104" s="10">
        <v>0</v>
      </c>
      <c r="G104" s="10"/>
      <c r="H104" s="10">
        <v>0</v>
      </c>
      <c r="I104" s="10"/>
      <c r="J104" s="10"/>
      <c r="K104" s="10">
        <v>50000</v>
      </c>
      <c r="L104" s="10">
        <v>0</v>
      </c>
    </row>
    <row r="105" spans="1:12" s="11" customFormat="1" ht="15.75" customHeight="1" x14ac:dyDescent="0.25">
      <c r="A105" s="2" t="s">
        <v>78</v>
      </c>
      <c r="B105" s="4"/>
      <c r="C105" s="8" t="s">
        <v>75</v>
      </c>
      <c r="D105" s="10">
        <f t="shared" si="13"/>
        <v>4400000</v>
      </c>
      <c r="E105" s="10">
        <v>0</v>
      </c>
      <c r="F105" s="10">
        <v>0</v>
      </c>
      <c r="G105" s="10"/>
      <c r="H105" s="10">
        <v>0</v>
      </c>
      <c r="I105" s="10"/>
      <c r="J105" s="10"/>
      <c r="K105" s="10">
        <v>4400000</v>
      </c>
      <c r="L105" s="10">
        <v>0</v>
      </c>
    </row>
    <row r="106" spans="1:12" s="11" customFormat="1" ht="15" customHeight="1" x14ac:dyDescent="0.25">
      <c r="A106" s="2" t="s">
        <v>80</v>
      </c>
      <c r="B106" s="4"/>
      <c r="C106" s="8" t="s">
        <v>76</v>
      </c>
      <c r="D106" s="10">
        <f t="shared" si="13"/>
        <v>145000</v>
      </c>
      <c r="E106" s="10">
        <v>0</v>
      </c>
      <c r="F106" s="10">
        <v>95000</v>
      </c>
      <c r="G106" s="10">
        <v>0</v>
      </c>
      <c r="H106" s="10">
        <v>0</v>
      </c>
      <c r="I106" s="10">
        <v>0</v>
      </c>
      <c r="J106" s="10">
        <v>0</v>
      </c>
      <c r="K106" s="10">
        <v>50000</v>
      </c>
      <c r="L106" s="10">
        <v>0</v>
      </c>
    </row>
    <row r="107" spans="1:12" s="11" customFormat="1" ht="12" customHeight="1" x14ac:dyDescent="0.25">
      <c r="A107" s="1" t="s">
        <v>21</v>
      </c>
      <c r="B107" s="43">
        <v>300</v>
      </c>
      <c r="C107" s="45"/>
      <c r="D107" s="39">
        <f t="shared" si="13"/>
        <v>0</v>
      </c>
      <c r="E107" s="39">
        <f t="shared" ref="E107:L107" si="16">E109+E110</f>
        <v>0</v>
      </c>
      <c r="F107" s="39">
        <f t="shared" si="16"/>
        <v>0</v>
      </c>
      <c r="G107" s="39">
        <f t="shared" si="16"/>
        <v>0</v>
      </c>
      <c r="H107" s="39">
        <f t="shared" si="16"/>
        <v>0</v>
      </c>
      <c r="I107" s="39">
        <f t="shared" si="16"/>
        <v>0</v>
      </c>
      <c r="J107" s="39">
        <f t="shared" si="16"/>
        <v>0</v>
      </c>
      <c r="K107" s="39">
        <f t="shared" si="16"/>
        <v>0</v>
      </c>
      <c r="L107" s="39">
        <f t="shared" si="16"/>
        <v>0</v>
      </c>
    </row>
    <row r="108" spans="1:12" s="11" customFormat="1" ht="0.75" customHeight="1" x14ac:dyDescent="0.25">
      <c r="A108" s="2" t="s">
        <v>3</v>
      </c>
      <c r="B108" s="44"/>
      <c r="C108" s="46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 s="11" customFormat="1" ht="13.5" hidden="1" customHeight="1" x14ac:dyDescent="0.25">
      <c r="A109" s="2" t="s">
        <v>22</v>
      </c>
      <c r="B109" s="2">
        <v>310</v>
      </c>
      <c r="C109" s="29"/>
      <c r="D109" s="10">
        <f>E109+F109+G109+H109+I109+J109+K109+L109</f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</row>
    <row r="110" spans="1:12" s="11" customFormat="1" ht="14.25" hidden="1" customHeight="1" x14ac:dyDescent="0.25">
      <c r="A110" s="2" t="s">
        <v>23</v>
      </c>
      <c r="B110" s="2">
        <v>320</v>
      </c>
      <c r="C110" s="29"/>
      <c r="D110" s="10">
        <f>E110+F110+G110+H110+I110+J110+K110+L110</f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</row>
    <row r="111" spans="1:12" s="11" customFormat="1" ht="14.25" customHeight="1" x14ac:dyDescent="0.25">
      <c r="A111" s="1" t="s">
        <v>24</v>
      </c>
      <c r="B111" s="37">
        <v>400</v>
      </c>
      <c r="C111" s="38"/>
      <c r="D111" s="39">
        <f>E111+F111+G111+H111+I111+J111+K111+L111</f>
        <v>0</v>
      </c>
      <c r="E111" s="36">
        <f t="shared" ref="E111:L111" si="17">E113+E114</f>
        <v>0</v>
      </c>
      <c r="F111" s="36">
        <f t="shared" si="17"/>
        <v>0</v>
      </c>
      <c r="G111" s="39">
        <f t="shared" si="17"/>
        <v>0</v>
      </c>
      <c r="H111" s="36">
        <f t="shared" si="17"/>
        <v>0</v>
      </c>
      <c r="I111" s="36">
        <f t="shared" si="17"/>
        <v>0</v>
      </c>
      <c r="J111" s="36">
        <f t="shared" si="17"/>
        <v>0</v>
      </c>
      <c r="K111" s="36">
        <f t="shared" si="17"/>
        <v>0</v>
      </c>
      <c r="L111" s="36">
        <f t="shared" si="17"/>
        <v>0</v>
      </c>
    </row>
    <row r="112" spans="1:12" s="11" customFormat="1" ht="15.75" hidden="1" x14ac:dyDescent="0.25">
      <c r="A112" s="2" t="s">
        <v>3</v>
      </c>
      <c r="B112" s="37"/>
      <c r="C112" s="38"/>
      <c r="D112" s="40"/>
      <c r="E112" s="36"/>
      <c r="F112" s="36"/>
      <c r="G112" s="40"/>
      <c r="H112" s="36"/>
      <c r="I112" s="36"/>
      <c r="J112" s="36"/>
      <c r="K112" s="36"/>
      <c r="L112" s="36"/>
    </row>
    <row r="113" spans="1:12" s="11" customFormat="1" ht="15.75" hidden="1" x14ac:dyDescent="0.25">
      <c r="A113" s="2" t="s">
        <v>25</v>
      </c>
      <c r="B113" s="2">
        <v>410</v>
      </c>
      <c r="C113" s="29"/>
      <c r="D113" s="10">
        <f>E113+F113+G113+H113+I113+J113+K113+L113</f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</row>
    <row r="114" spans="1:12" s="11" customFormat="1" ht="15.75" hidden="1" x14ac:dyDescent="0.25">
      <c r="A114" s="2" t="s">
        <v>26</v>
      </c>
      <c r="B114" s="2">
        <v>420</v>
      </c>
      <c r="C114" s="29"/>
      <c r="D114" s="10">
        <f>E114+F114+G114+H114+I114+J114+K114+L114</f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</row>
    <row r="115" spans="1:12" s="11" customFormat="1" ht="15.75" x14ac:dyDescent="0.25">
      <c r="A115" s="1" t="s">
        <v>27</v>
      </c>
      <c r="B115" s="1">
        <v>500</v>
      </c>
      <c r="C115" s="28" t="s">
        <v>49</v>
      </c>
      <c r="D115" s="27">
        <f>E115+F115+G115+H115+I115+J115+K115+L115</f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</row>
    <row r="116" spans="1:12" s="11" customFormat="1" ht="15.75" x14ac:dyDescent="0.25">
      <c r="A116" s="1" t="s">
        <v>28</v>
      </c>
      <c r="B116" s="1">
        <v>600</v>
      </c>
      <c r="C116" s="28" t="s">
        <v>49</v>
      </c>
      <c r="D116" s="27">
        <f>E116+F116+G116+H116+I116+J116+K116+L116</f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</row>
    <row r="117" spans="1:12" s="11" customFormat="1" ht="15.75" x14ac:dyDescent="0.25">
      <c r="A117" s="15"/>
      <c r="B117" s="15"/>
      <c r="C117" s="16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11" customFormat="1" ht="15.75" x14ac:dyDescent="0.25">
      <c r="A118" s="15"/>
      <c r="B118" s="15"/>
      <c r="C118" s="16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11" customFormat="1" ht="15.75" x14ac:dyDescent="0.25">
      <c r="A119" s="53" t="s">
        <v>90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 s="11" customFormat="1" ht="15.75" x14ac:dyDescent="0.25">
      <c r="A120" s="54" t="s">
        <v>36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s="11" customFormat="1" x14ac:dyDescent="0.25">
      <c r="A121" s="47" t="s">
        <v>0</v>
      </c>
      <c r="B121" s="47" t="s">
        <v>5</v>
      </c>
      <c r="C121" s="47" t="s">
        <v>8</v>
      </c>
      <c r="D121" s="50" t="s">
        <v>9</v>
      </c>
      <c r="E121" s="51"/>
      <c r="F121" s="51"/>
      <c r="G121" s="51"/>
      <c r="H121" s="51"/>
      <c r="I121" s="51"/>
      <c r="J121" s="51"/>
      <c r="K121" s="51"/>
      <c r="L121" s="52"/>
    </row>
    <row r="122" spans="1:12" s="11" customFormat="1" x14ac:dyDescent="0.25">
      <c r="A122" s="49"/>
      <c r="B122" s="49"/>
      <c r="C122" s="49"/>
      <c r="D122" s="47" t="s">
        <v>4</v>
      </c>
      <c r="E122" s="50" t="s">
        <v>14</v>
      </c>
      <c r="F122" s="51"/>
      <c r="G122" s="51"/>
      <c r="H122" s="51"/>
      <c r="I122" s="51"/>
      <c r="J122" s="51"/>
      <c r="K122" s="51"/>
      <c r="L122" s="52"/>
    </row>
    <row r="123" spans="1:12" s="11" customFormat="1" ht="76.5" customHeight="1" x14ac:dyDescent="0.25">
      <c r="A123" s="49"/>
      <c r="B123" s="49"/>
      <c r="C123" s="49"/>
      <c r="D123" s="49"/>
      <c r="E123" s="47" t="s">
        <v>31</v>
      </c>
      <c r="F123" s="47" t="s">
        <v>32</v>
      </c>
      <c r="G123" s="47" t="s">
        <v>30</v>
      </c>
      <c r="H123" s="47" t="s">
        <v>66</v>
      </c>
      <c r="I123" s="47" t="s">
        <v>10</v>
      </c>
      <c r="J123" s="47" t="s">
        <v>11</v>
      </c>
      <c r="K123" s="50" t="s">
        <v>65</v>
      </c>
      <c r="L123" s="52"/>
    </row>
    <row r="124" spans="1:12" s="11" customFormat="1" ht="41.2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6" t="s">
        <v>12</v>
      </c>
      <c r="L124" s="6" t="s">
        <v>13</v>
      </c>
    </row>
    <row r="125" spans="1:12" s="11" customFormat="1" ht="15.75" x14ac:dyDescent="0.25">
      <c r="A125" s="29">
        <v>1</v>
      </c>
      <c r="B125" s="6">
        <v>2</v>
      </c>
      <c r="C125" s="7">
        <v>3</v>
      </c>
      <c r="D125" s="9">
        <v>4</v>
      </c>
      <c r="E125" s="41" t="s">
        <v>48</v>
      </c>
      <c r="F125" s="42"/>
      <c r="G125" s="5" t="s">
        <v>37</v>
      </c>
      <c r="H125" s="6">
        <v>6</v>
      </c>
      <c r="I125" s="7">
        <v>7</v>
      </c>
      <c r="J125" s="6">
        <v>8</v>
      </c>
      <c r="K125" s="6">
        <v>9</v>
      </c>
      <c r="L125" s="7">
        <v>10</v>
      </c>
    </row>
    <row r="126" spans="1:12" s="11" customFormat="1" ht="15.75" x14ac:dyDescent="0.25">
      <c r="A126" s="3" t="s">
        <v>6</v>
      </c>
      <c r="B126" s="43">
        <v>100</v>
      </c>
      <c r="C126" s="56" t="s">
        <v>1</v>
      </c>
      <c r="D126" s="39">
        <f>E126+F126+H126+K126+L126</f>
        <v>39156012</v>
      </c>
      <c r="E126" s="36">
        <f>E130+E138</f>
        <v>10000000</v>
      </c>
      <c r="F126" s="36">
        <f>F130+F138</f>
        <v>22219372</v>
      </c>
      <c r="G126" s="36">
        <f>G130+G138</f>
        <v>0</v>
      </c>
      <c r="H126" s="36">
        <f>H130+H138</f>
        <v>0</v>
      </c>
      <c r="I126" s="36" t="e">
        <f>I128+I130+I134+I135+I139+I140+#REF!</f>
        <v>#REF!</v>
      </c>
      <c r="J126" s="36" t="e">
        <f>J128+J130+J134+J135+J139+J140+#REF!</f>
        <v>#REF!</v>
      </c>
      <c r="K126" s="36">
        <f>K130+K138</f>
        <v>6936640</v>
      </c>
      <c r="L126" s="36">
        <v>0</v>
      </c>
    </row>
    <row r="127" spans="1:12" s="11" customFormat="1" ht="15.75" x14ac:dyDescent="0.25">
      <c r="A127" s="2" t="s">
        <v>2</v>
      </c>
      <c r="B127" s="44"/>
      <c r="C127" s="56"/>
      <c r="D127" s="40"/>
      <c r="E127" s="36"/>
      <c r="F127" s="36"/>
      <c r="G127" s="36"/>
      <c r="H127" s="36"/>
      <c r="I127" s="36"/>
      <c r="J127" s="36"/>
      <c r="K127" s="36"/>
      <c r="L127" s="36"/>
    </row>
    <row r="128" spans="1:12" ht="15.75" x14ac:dyDescent="0.25">
      <c r="A128" s="2" t="s">
        <v>56</v>
      </c>
      <c r="B128" s="2">
        <v>110</v>
      </c>
      <c r="C128" s="29" t="s">
        <v>1</v>
      </c>
      <c r="D128" s="10">
        <f>E128+F128+G128+H128+I128+J128+K128+L128</f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</row>
    <row r="129" spans="1:12" ht="15.75" x14ac:dyDescent="0.25">
      <c r="A129" s="2" t="s">
        <v>7</v>
      </c>
      <c r="B129" s="2">
        <v>120</v>
      </c>
      <c r="C129" s="29" t="s">
        <v>1</v>
      </c>
      <c r="D129" s="10">
        <v>0</v>
      </c>
      <c r="E129" s="10">
        <v>0</v>
      </c>
      <c r="F129" s="10">
        <v>0</v>
      </c>
      <c r="G129" s="10"/>
      <c r="H129" s="10">
        <v>0</v>
      </c>
      <c r="I129" s="10"/>
      <c r="J129" s="10"/>
      <c r="K129" s="10">
        <v>0</v>
      </c>
      <c r="L129" s="10">
        <v>0</v>
      </c>
    </row>
    <row r="130" spans="1:12" ht="15.75" x14ac:dyDescent="0.25">
      <c r="A130" s="2" t="s">
        <v>57</v>
      </c>
      <c r="B130" s="2">
        <v>130</v>
      </c>
      <c r="C130" s="29"/>
      <c r="D130" s="10">
        <f>E130+F130+G130+H130+I130+J130+K130+L130</f>
        <v>38856012</v>
      </c>
      <c r="E130" s="10">
        <f>E131+E132+E133</f>
        <v>10000000</v>
      </c>
      <c r="F130" s="10">
        <f t="shared" ref="F130:L130" si="18">F131+F132+F133</f>
        <v>22219372</v>
      </c>
      <c r="G130" s="10">
        <f t="shared" si="18"/>
        <v>0</v>
      </c>
      <c r="H130" s="10">
        <f t="shared" si="18"/>
        <v>0</v>
      </c>
      <c r="I130" s="10">
        <f t="shared" si="18"/>
        <v>0</v>
      </c>
      <c r="J130" s="10">
        <f t="shared" si="18"/>
        <v>0</v>
      </c>
      <c r="K130" s="10">
        <f t="shared" si="18"/>
        <v>6636640</v>
      </c>
      <c r="L130" s="10">
        <f t="shared" si="18"/>
        <v>0</v>
      </c>
    </row>
    <row r="131" spans="1:12" ht="15.75" x14ac:dyDescent="0.25">
      <c r="A131" s="2" t="s">
        <v>38</v>
      </c>
      <c r="B131" s="2"/>
      <c r="C131" s="29" t="s">
        <v>67</v>
      </c>
      <c r="D131" s="10">
        <f>E131+F131+G131+H131+I131+J131+K131+L131</f>
        <v>4576640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4576640</v>
      </c>
      <c r="L131" s="10">
        <v>0</v>
      </c>
    </row>
    <row r="132" spans="1:12" ht="15.75" x14ac:dyDescent="0.25">
      <c r="A132" s="2" t="s">
        <v>50</v>
      </c>
      <c r="B132" s="2"/>
      <c r="C132" s="29" t="s">
        <v>67</v>
      </c>
      <c r="D132" s="10">
        <f>E132+F132+H132+K132+L132</f>
        <v>32219372</v>
      </c>
      <c r="E132" s="10">
        <v>10000000</v>
      </c>
      <c r="F132" s="10">
        <f>21915472+303900</f>
        <v>22219372</v>
      </c>
      <c r="G132" s="10"/>
      <c r="H132" s="10">
        <v>0</v>
      </c>
      <c r="I132" s="10"/>
      <c r="J132" s="10"/>
      <c r="K132" s="10">
        <v>0</v>
      </c>
      <c r="L132" s="10">
        <v>0</v>
      </c>
    </row>
    <row r="133" spans="1:12" ht="15.75" x14ac:dyDescent="0.25">
      <c r="A133" s="2" t="s">
        <v>39</v>
      </c>
      <c r="B133" s="2"/>
      <c r="C133" s="29" t="s">
        <v>67</v>
      </c>
      <c r="D133" s="10">
        <f>E133+F133+G133+H133+I133+J133+K133+L133</f>
        <v>2060000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2060000</v>
      </c>
      <c r="L133" s="10">
        <v>0</v>
      </c>
    </row>
    <row r="134" spans="1:12" ht="15.75" x14ac:dyDescent="0.25">
      <c r="A134" s="2" t="s">
        <v>58</v>
      </c>
      <c r="B134" s="2">
        <v>140</v>
      </c>
      <c r="C134" s="29" t="s">
        <v>1</v>
      </c>
      <c r="D134" s="10">
        <f>E134+F134+G134+H134+I134+J134+K134+L134</f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</row>
    <row r="135" spans="1:12" ht="15" customHeight="1" x14ac:dyDescent="0.25">
      <c r="A135" s="2" t="s">
        <v>59</v>
      </c>
      <c r="B135" s="2">
        <v>150</v>
      </c>
      <c r="C135" s="29" t="s">
        <v>1</v>
      </c>
      <c r="D135" s="10">
        <f>E135+F135+G135+H135+I135+J135+K135+L135</f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</row>
    <row r="136" spans="1:12" ht="15" customHeight="1" x14ac:dyDescent="0.25">
      <c r="A136" s="2" t="s">
        <v>60</v>
      </c>
      <c r="B136" s="2">
        <v>160</v>
      </c>
      <c r="C136" s="29" t="s">
        <v>1</v>
      </c>
      <c r="D136" s="10">
        <v>0</v>
      </c>
      <c r="E136" s="10">
        <v>0</v>
      </c>
      <c r="F136" s="10">
        <v>0</v>
      </c>
      <c r="G136" s="10"/>
      <c r="H136" s="10">
        <v>0</v>
      </c>
      <c r="I136" s="10"/>
      <c r="J136" s="10"/>
      <c r="K136" s="10">
        <v>0</v>
      </c>
      <c r="L136" s="10">
        <v>0</v>
      </c>
    </row>
    <row r="137" spans="1:12" ht="15" customHeight="1" x14ac:dyDescent="0.25">
      <c r="A137" s="2" t="s">
        <v>61</v>
      </c>
      <c r="B137" s="2">
        <v>170</v>
      </c>
      <c r="C137" s="29" t="s">
        <v>1</v>
      </c>
      <c r="D137" s="10">
        <v>0</v>
      </c>
      <c r="E137" s="10">
        <v>0</v>
      </c>
      <c r="F137" s="10">
        <v>0</v>
      </c>
      <c r="G137" s="10"/>
      <c r="H137" s="10">
        <v>0</v>
      </c>
      <c r="I137" s="10"/>
      <c r="J137" s="10"/>
      <c r="K137" s="10">
        <v>0</v>
      </c>
      <c r="L137" s="10">
        <v>0</v>
      </c>
    </row>
    <row r="138" spans="1:12" ht="15" customHeight="1" x14ac:dyDescent="0.25">
      <c r="A138" s="2" t="s">
        <v>62</v>
      </c>
      <c r="B138" s="2">
        <v>180</v>
      </c>
      <c r="C138" s="29"/>
      <c r="D138" s="10">
        <f>E138+F138+H138+K138</f>
        <v>300000</v>
      </c>
      <c r="E138" s="10">
        <f>E139+E140</f>
        <v>0</v>
      </c>
      <c r="F138" s="10">
        <f>F140+F139</f>
        <v>0</v>
      </c>
      <c r="G138" s="10"/>
      <c r="H138" s="10">
        <f>H139+H140</f>
        <v>0</v>
      </c>
      <c r="I138" s="10"/>
      <c r="J138" s="10"/>
      <c r="K138" s="10">
        <f>K139+K140</f>
        <v>300000</v>
      </c>
      <c r="L138" s="10">
        <v>0</v>
      </c>
    </row>
    <row r="139" spans="1:12" ht="15.75" x14ac:dyDescent="0.25">
      <c r="A139" s="2" t="s">
        <v>63</v>
      </c>
      <c r="B139" s="2"/>
      <c r="C139" s="29" t="s">
        <v>68</v>
      </c>
      <c r="D139" s="10">
        <f>E139+F139+H139+K139+L139</f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</row>
    <row r="140" spans="1:12" ht="15.75" x14ac:dyDescent="0.25">
      <c r="A140" s="2" t="s">
        <v>64</v>
      </c>
      <c r="B140" s="2"/>
      <c r="C140" s="29" t="s">
        <v>68</v>
      </c>
      <c r="D140" s="10">
        <f>E140+F140+G140+H140+I140+J140+K140+L140</f>
        <v>300000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300000</v>
      </c>
      <c r="L140" s="10">
        <v>0</v>
      </c>
    </row>
    <row r="141" spans="1:12" ht="15.75" x14ac:dyDescent="0.25">
      <c r="A141" s="1" t="s">
        <v>15</v>
      </c>
      <c r="B141" s="37">
        <v>200</v>
      </c>
      <c r="C141" s="38"/>
      <c r="D141" s="39">
        <f>E141+F141+H141+K141+L141</f>
        <v>39156012</v>
      </c>
      <c r="E141" s="36">
        <f t="shared" ref="E141:L141" si="19">E143+E147+E148+E152+E153+E154</f>
        <v>10000000</v>
      </c>
      <c r="F141" s="36">
        <f t="shared" si="19"/>
        <v>22219372</v>
      </c>
      <c r="G141" s="39" t="e">
        <f t="shared" si="19"/>
        <v>#REF!</v>
      </c>
      <c r="H141" s="36">
        <f t="shared" si="19"/>
        <v>0</v>
      </c>
      <c r="I141" s="36" t="e">
        <f t="shared" si="19"/>
        <v>#REF!</v>
      </c>
      <c r="J141" s="36" t="e">
        <f t="shared" si="19"/>
        <v>#REF!</v>
      </c>
      <c r="K141" s="36">
        <f t="shared" si="19"/>
        <v>6936640</v>
      </c>
      <c r="L141" s="36">
        <f t="shared" si="19"/>
        <v>0</v>
      </c>
    </row>
    <row r="142" spans="1:12" ht="15.75" x14ac:dyDescent="0.25">
      <c r="A142" s="2" t="s">
        <v>2</v>
      </c>
      <c r="B142" s="37"/>
      <c r="C142" s="38"/>
      <c r="D142" s="40"/>
      <c r="E142" s="36"/>
      <c r="F142" s="36"/>
      <c r="G142" s="40"/>
      <c r="H142" s="36"/>
      <c r="I142" s="36"/>
      <c r="J142" s="36"/>
      <c r="K142" s="36"/>
      <c r="L142" s="36"/>
    </row>
    <row r="143" spans="1:12" ht="15.75" x14ac:dyDescent="0.25">
      <c r="A143" s="2" t="s">
        <v>16</v>
      </c>
      <c r="B143" s="55">
        <v>210</v>
      </c>
      <c r="C143" s="56"/>
      <c r="D143" s="57">
        <f>E143+F143+G143+H143+K143+L143</f>
        <v>30134562.100000001</v>
      </c>
      <c r="E143" s="57">
        <f t="shared" ref="E143" si="20">E145+E146</f>
        <v>6500450.0999999996</v>
      </c>
      <c r="F143" s="57">
        <f t="shared" ref="F143:L143" si="21">F145+F146</f>
        <v>21915472</v>
      </c>
      <c r="G143" s="57">
        <f t="shared" si="21"/>
        <v>0</v>
      </c>
      <c r="H143" s="57">
        <f t="shared" si="21"/>
        <v>0</v>
      </c>
      <c r="I143" s="57">
        <f t="shared" si="21"/>
        <v>0</v>
      </c>
      <c r="J143" s="57">
        <f t="shared" si="21"/>
        <v>0</v>
      </c>
      <c r="K143" s="57">
        <f t="shared" si="21"/>
        <v>1718640</v>
      </c>
      <c r="L143" s="57">
        <f t="shared" si="21"/>
        <v>0</v>
      </c>
    </row>
    <row r="144" spans="1:12" ht="15.75" x14ac:dyDescent="0.25">
      <c r="A144" s="2" t="s">
        <v>3</v>
      </c>
      <c r="B144" s="55"/>
      <c r="C144" s="56"/>
      <c r="D144" s="58"/>
      <c r="E144" s="58"/>
      <c r="F144" s="58"/>
      <c r="G144" s="58"/>
      <c r="H144" s="58"/>
      <c r="I144" s="58"/>
      <c r="J144" s="58"/>
      <c r="K144" s="58"/>
      <c r="L144" s="58"/>
    </row>
    <row r="145" spans="1:12" ht="15.75" x14ac:dyDescent="0.25">
      <c r="A145" s="2" t="s">
        <v>33</v>
      </c>
      <c r="B145" s="2"/>
      <c r="C145" s="29" t="s">
        <v>40</v>
      </c>
      <c r="D145" s="10">
        <f>E145+F145+G145+H145+I145+J145+K145+L145</f>
        <v>23144825.210000001</v>
      </c>
      <c r="E145" s="23">
        <v>4992665.21</v>
      </c>
      <c r="F145" s="10">
        <v>16832160</v>
      </c>
      <c r="G145" s="10">
        <v>0</v>
      </c>
      <c r="H145" s="10">
        <v>0</v>
      </c>
      <c r="I145" s="10">
        <v>0</v>
      </c>
      <c r="J145" s="10">
        <v>0</v>
      </c>
      <c r="K145" s="10">
        <f>1320000</f>
        <v>1320000</v>
      </c>
      <c r="L145" s="10">
        <v>0</v>
      </c>
    </row>
    <row r="146" spans="1:12" ht="15.75" x14ac:dyDescent="0.25">
      <c r="A146" s="2" t="s">
        <v>34</v>
      </c>
      <c r="B146" s="2"/>
      <c r="C146" s="29" t="s">
        <v>41</v>
      </c>
      <c r="D146" s="10">
        <f>E146+F146+G146+H146+I146+J146+K146+L146</f>
        <v>6989736.8899999997</v>
      </c>
      <c r="E146" s="23">
        <v>1507784.89</v>
      </c>
      <c r="F146" s="10">
        <v>5083312</v>
      </c>
      <c r="G146" s="10">
        <v>0</v>
      </c>
      <c r="H146" s="10">
        <v>0</v>
      </c>
      <c r="I146" s="10">
        <v>0</v>
      </c>
      <c r="J146" s="10">
        <v>0</v>
      </c>
      <c r="K146" s="10">
        <f>K145*0.302</f>
        <v>398640</v>
      </c>
      <c r="L146" s="10">
        <v>0</v>
      </c>
    </row>
    <row r="147" spans="1:12" ht="15.75" x14ac:dyDescent="0.25">
      <c r="A147" s="2" t="s">
        <v>17</v>
      </c>
      <c r="B147" s="2">
        <v>220</v>
      </c>
      <c r="C147" s="29"/>
      <c r="D147" s="10">
        <f>E147+F147+G147+H147+I147+J147+K147+L147</f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</row>
    <row r="148" spans="1:12" ht="15.75" x14ac:dyDescent="0.25">
      <c r="A148" s="2" t="s">
        <v>18</v>
      </c>
      <c r="B148" s="2">
        <v>230</v>
      </c>
      <c r="C148" s="29"/>
      <c r="D148" s="10">
        <f>D149+D150+D151</f>
        <v>70000</v>
      </c>
      <c r="E148" s="10">
        <f>E149+E150+E151</f>
        <v>0</v>
      </c>
      <c r="F148" s="10">
        <f>F149+F150+F151</f>
        <v>0</v>
      </c>
      <c r="G148" s="10" t="e">
        <f>G149+#REF!+G150+G151</f>
        <v>#REF!</v>
      </c>
      <c r="H148" s="10">
        <f>H149+H150+H151</f>
        <v>0</v>
      </c>
      <c r="I148" s="10" t="e">
        <f>I149+#REF!+I150+I151</f>
        <v>#REF!</v>
      </c>
      <c r="J148" s="10" t="e">
        <f>J149+#REF!+J150+J151</f>
        <v>#REF!</v>
      </c>
      <c r="K148" s="10">
        <f>K149+K150+K151</f>
        <v>70000</v>
      </c>
      <c r="L148" s="10">
        <f>L149+L150+L151</f>
        <v>0</v>
      </c>
    </row>
    <row r="149" spans="1:12" ht="15.75" x14ac:dyDescent="0.25">
      <c r="A149" s="21" t="s">
        <v>55</v>
      </c>
      <c r="B149" s="21"/>
      <c r="C149" s="22" t="s">
        <v>69</v>
      </c>
      <c r="D149" s="23">
        <f>E149+F149+G149+H149+I149+J149+K149+L149</f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</row>
    <row r="150" spans="1:12" ht="15.75" x14ac:dyDescent="0.25">
      <c r="A150" s="2" t="s">
        <v>53</v>
      </c>
      <c r="B150" s="2"/>
      <c r="C150" s="29" t="s">
        <v>51</v>
      </c>
      <c r="D150" s="10">
        <f>E150+F150+G150+H150+I150+J150+K150+L150</f>
        <v>70000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70000</v>
      </c>
      <c r="L150" s="10">
        <v>0</v>
      </c>
    </row>
    <row r="151" spans="1:12" ht="15.75" x14ac:dyDescent="0.25">
      <c r="A151" s="2" t="s">
        <v>54</v>
      </c>
      <c r="B151" s="2"/>
      <c r="C151" s="29" t="s">
        <v>52</v>
      </c>
      <c r="D151" s="10">
        <f>E151+F151+G151+H151+I151+J151+K151+L151</f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</row>
    <row r="152" spans="1:12" ht="15.75" x14ac:dyDescent="0.25">
      <c r="A152" s="2" t="s">
        <v>19</v>
      </c>
      <c r="B152" s="2">
        <v>240</v>
      </c>
      <c r="C152" s="29"/>
      <c r="D152" s="10">
        <f>E152+F152+G152+H152+I152+J152+K152+L152</f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</row>
    <row r="153" spans="1:12" ht="15.75" x14ac:dyDescent="0.25">
      <c r="A153" s="2" t="s">
        <v>29</v>
      </c>
      <c r="B153" s="2">
        <v>250</v>
      </c>
      <c r="C153" s="29"/>
      <c r="D153" s="10">
        <f>E153+F153+G153+H153+I153+J153+K153+L153</f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</row>
    <row r="154" spans="1:12" ht="15.75" x14ac:dyDescent="0.25">
      <c r="A154" s="2" t="s">
        <v>20</v>
      </c>
      <c r="B154" s="2">
        <v>260</v>
      </c>
      <c r="C154" s="29"/>
      <c r="D154" s="27">
        <f t="shared" ref="D154:L154" si="22">D155+D156+D157+D158+D159+D160</f>
        <v>8951449.9000000004</v>
      </c>
      <c r="E154" s="33">
        <f t="shared" si="22"/>
        <v>3499549.9</v>
      </c>
      <c r="F154" s="27">
        <f t="shared" si="22"/>
        <v>303900</v>
      </c>
      <c r="G154" s="27">
        <f t="shared" si="22"/>
        <v>0</v>
      </c>
      <c r="H154" s="27">
        <f t="shared" si="22"/>
        <v>0</v>
      </c>
      <c r="I154" s="27">
        <f t="shared" si="22"/>
        <v>0</v>
      </c>
      <c r="J154" s="27">
        <f t="shared" si="22"/>
        <v>0</v>
      </c>
      <c r="K154" s="27">
        <f t="shared" si="22"/>
        <v>5148000</v>
      </c>
      <c r="L154" s="27">
        <f t="shared" si="22"/>
        <v>0</v>
      </c>
    </row>
    <row r="155" spans="1:12" ht="15.75" x14ac:dyDescent="0.25">
      <c r="A155" s="2" t="s">
        <v>35</v>
      </c>
      <c r="B155" s="4"/>
      <c r="C155" s="8" t="s">
        <v>42</v>
      </c>
      <c r="D155" s="10">
        <f t="shared" ref="D155:D165" si="23">E155+F155+G155+H155+I155+J155+K155+L155</f>
        <v>17000</v>
      </c>
      <c r="E155" s="10">
        <v>17000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</row>
    <row r="156" spans="1:12" ht="15.75" x14ac:dyDescent="0.25">
      <c r="A156" s="2" t="s">
        <v>70</v>
      </c>
      <c r="B156" s="4"/>
      <c r="C156" s="8" t="s">
        <v>45</v>
      </c>
      <c r="D156" s="10">
        <f t="shared" si="23"/>
        <v>2413955.44</v>
      </c>
      <c r="E156" s="10">
        <v>2413955.44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</row>
    <row r="157" spans="1:12" ht="15.75" x14ac:dyDescent="0.25">
      <c r="A157" s="2" t="s">
        <v>71</v>
      </c>
      <c r="B157" s="4"/>
      <c r="C157" s="8" t="s">
        <v>43</v>
      </c>
      <c r="D157" s="10">
        <f t="shared" si="23"/>
        <v>430000</v>
      </c>
      <c r="E157" s="10">
        <v>280000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150000</v>
      </c>
      <c r="L157" s="10">
        <v>0</v>
      </c>
    </row>
    <row r="158" spans="1:12" ht="15.75" x14ac:dyDescent="0.25">
      <c r="A158" s="2" t="s">
        <v>72</v>
      </c>
      <c r="B158" s="4"/>
      <c r="C158" s="8" t="s">
        <v>44</v>
      </c>
      <c r="D158" s="10">
        <f t="shared" si="23"/>
        <v>387894.46</v>
      </c>
      <c r="E158" s="10">
        <v>312894.46000000002</v>
      </c>
      <c r="F158" s="10">
        <v>45000</v>
      </c>
      <c r="G158" s="10">
        <v>0</v>
      </c>
      <c r="H158" s="10">
        <v>0</v>
      </c>
      <c r="I158" s="10">
        <v>0</v>
      </c>
      <c r="J158" s="10">
        <v>0</v>
      </c>
      <c r="K158" s="10">
        <v>30000</v>
      </c>
      <c r="L158" s="10">
        <v>0</v>
      </c>
    </row>
    <row r="159" spans="1:12" ht="15.75" x14ac:dyDescent="0.25">
      <c r="A159" s="2" t="s">
        <v>73</v>
      </c>
      <c r="B159" s="4"/>
      <c r="C159" s="8" t="s">
        <v>47</v>
      </c>
      <c r="D159" s="10">
        <f t="shared" si="23"/>
        <v>818900</v>
      </c>
      <c r="E159" s="10">
        <v>195000</v>
      </c>
      <c r="F159" s="10">
        <v>163900</v>
      </c>
      <c r="G159" s="10">
        <v>0</v>
      </c>
      <c r="H159" s="10">
        <v>0</v>
      </c>
      <c r="I159" s="10">
        <v>0</v>
      </c>
      <c r="J159" s="10">
        <v>0</v>
      </c>
      <c r="K159" s="10">
        <v>460000</v>
      </c>
      <c r="L159" s="10">
        <v>0</v>
      </c>
    </row>
    <row r="160" spans="1:12" ht="15.75" customHeight="1" x14ac:dyDescent="0.25">
      <c r="A160" s="2" t="s">
        <v>74</v>
      </c>
      <c r="B160" s="4">
        <v>340</v>
      </c>
      <c r="C160" s="8" t="s">
        <v>46</v>
      </c>
      <c r="D160" s="10">
        <f t="shared" si="23"/>
        <v>4883700</v>
      </c>
      <c r="E160" s="10">
        <f>E161+E163+E164</f>
        <v>280700</v>
      </c>
      <c r="F160" s="10">
        <f>F161+F163+F164</f>
        <v>95000</v>
      </c>
      <c r="G160" s="10">
        <f>G161+G163+G164</f>
        <v>0</v>
      </c>
      <c r="H160" s="10">
        <v>0</v>
      </c>
      <c r="I160" s="10">
        <f>I161+I163+I164</f>
        <v>0</v>
      </c>
      <c r="J160" s="10">
        <f>J161+J163+J164</f>
        <v>0</v>
      </c>
      <c r="K160" s="10">
        <f>K161+K163+K164+K162</f>
        <v>4508000</v>
      </c>
      <c r="L160" s="10">
        <f>L161+L163+L164</f>
        <v>0</v>
      </c>
    </row>
    <row r="161" spans="1:12" ht="18" customHeight="1" x14ac:dyDescent="0.25">
      <c r="A161" s="2" t="s">
        <v>77</v>
      </c>
      <c r="B161" s="4"/>
      <c r="C161" s="8" t="s">
        <v>79</v>
      </c>
      <c r="D161" s="10">
        <f t="shared" si="23"/>
        <v>8000</v>
      </c>
      <c r="E161" s="10">
        <v>0</v>
      </c>
      <c r="F161" s="10">
        <v>0</v>
      </c>
      <c r="G161" s="10"/>
      <c r="H161" s="10">
        <v>0</v>
      </c>
      <c r="I161" s="10"/>
      <c r="J161" s="10"/>
      <c r="K161" s="10">
        <v>8000</v>
      </c>
      <c r="L161" s="10">
        <v>0</v>
      </c>
    </row>
    <row r="162" spans="1:12" ht="15" customHeight="1" x14ac:dyDescent="0.25">
      <c r="A162" s="2" t="s">
        <v>83</v>
      </c>
      <c r="B162" s="4"/>
      <c r="C162" s="8" t="s">
        <v>82</v>
      </c>
      <c r="D162" s="10">
        <f t="shared" ref="D162" si="24">E162+F162+G162+H162+I162+J162+K162+L162</f>
        <v>50000</v>
      </c>
      <c r="E162" s="10">
        <v>0</v>
      </c>
      <c r="F162" s="10">
        <v>0</v>
      </c>
      <c r="G162" s="10"/>
      <c r="H162" s="10">
        <v>0</v>
      </c>
      <c r="I162" s="10"/>
      <c r="J162" s="10"/>
      <c r="K162" s="10">
        <v>50000</v>
      </c>
      <c r="L162" s="10">
        <v>0</v>
      </c>
    </row>
    <row r="163" spans="1:12" ht="15" customHeight="1" x14ac:dyDescent="0.25">
      <c r="A163" s="2" t="s">
        <v>78</v>
      </c>
      <c r="B163" s="4"/>
      <c r="C163" s="8" t="s">
        <v>75</v>
      </c>
      <c r="D163" s="10">
        <f t="shared" si="23"/>
        <v>4400000</v>
      </c>
      <c r="E163" s="10">
        <v>0</v>
      </c>
      <c r="F163" s="10">
        <v>0</v>
      </c>
      <c r="G163" s="10"/>
      <c r="H163" s="10">
        <v>0</v>
      </c>
      <c r="I163" s="10"/>
      <c r="J163" s="10"/>
      <c r="K163" s="10">
        <v>4400000</v>
      </c>
      <c r="L163" s="10">
        <v>0</v>
      </c>
    </row>
    <row r="164" spans="1:12" ht="15.75" x14ac:dyDescent="0.25">
      <c r="A164" s="2" t="s">
        <v>80</v>
      </c>
      <c r="B164" s="4"/>
      <c r="C164" s="8" t="s">
        <v>76</v>
      </c>
      <c r="D164" s="10">
        <f t="shared" si="23"/>
        <v>425700</v>
      </c>
      <c r="E164" s="10">
        <v>280700</v>
      </c>
      <c r="F164" s="10">
        <v>95000</v>
      </c>
      <c r="G164" s="10">
        <v>0</v>
      </c>
      <c r="H164" s="10">
        <v>0</v>
      </c>
      <c r="I164" s="10">
        <v>0</v>
      </c>
      <c r="J164" s="10">
        <v>0</v>
      </c>
      <c r="K164" s="10">
        <v>50000</v>
      </c>
      <c r="L164" s="10">
        <v>0</v>
      </c>
    </row>
    <row r="165" spans="1:12" ht="15.75" hidden="1" customHeight="1" x14ac:dyDescent="0.25">
      <c r="A165" s="1" t="s">
        <v>21</v>
      </c>
      <c r="B165" s="43">
        <v>300</v>
      </c>
      <c r="C165" s="45"/>
      <c r="D165" s="39">
        <f t="shared" si="23"/>
        <v>0</v>
      </c>
      <c r="E165" s="39">
        <f t="shared" ref="E165" si="25">E167+E168</f>
        <v>0</v>
      </c>
      <c r="F165" s="39">
        <f t="shared" ref="F165:L165" si="26">F167+F168</f>
        <v>0</v>
      </c>
      <c r="G165" s="39">
        <f t="shared" si="26"/>
        <v>0</v>
      </c>
      <c r="H165" s="39">
        <f t="shared" si="26"/>
        <v>0</v>
      </c>
      <c r="I165" s="39">
        <f t="shared" si="26"/>
        <v>0</v>
      </c>
      <c r="J165" s="39">
        <f t="shared" si="26"/>
        <v>0</v>
      </c>
      <c r="K165" s="39">
        <f t="shared" si="26"/>
        <v>0</v>
      </c>
      <c r="L165" s="39">
        <f t="shared" si="26"/>
        <v>0</v>
      </c>
    </row>
    <row r="166" spans="1:12" ht="15.75" hidden="1" customHeight="1" x14ac:dyDescent="0.25">
      <c r="A166" s="2" t="s">
        <v>3</v>
      </c>
      <c r="B166" s="44"/>
      <c r="C166" s="46"/>
      <c r="D166" s="40"/>
      <c r="E166" s="40"/>
      <c r="F166" s="40"/>
      <c r="G166" s="40"/>
      <c r="H166" s="40"/>
      <c r="I166" s="40"/>
      <c r="J166" s="40"/>
      <c r="K166" s="40"/>
      <c r="L166" s="40"/>
    </row>
    <row r="167" spans="1:12" ht="15.75" hidden="1" customHeight="1" x14ac:dyDescent="0.25">
      <c r="A167" s="2" t="s">
        <v>22</v>
      </c>
      <c r="B167" s="2">
        <v>310</v>
      </c>
      <c r="C167" s="29"/>
      <c r="D167" s="10">
        <f>E167+F167+G167+H167+I167+J167+K167+L167</f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</row>
    <row r="168" spans="1:12" ht="15.75" x14ac:dyDescent="0.25">
      <c r="A168" s="2" t="s">
        <v>23</v>
      </c>
      <c r="B168" s="2">
        <v>320</v>
      </c>
      <c r="C168" s="29"/>
      <c r="D168" s="10">
        <f>E168+F168+G168+H168+I168+J168+K168+L168</f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</row>
    <row r="169" spans="1:12" ht="15.75" x14ac:dyDescent="0.25">
      <c r="A169" s="1" t="s">
        <v>24</v>
      </c>
      <c r="B169" s="37">
        <v>400</v>
      </c>
      <c r="C169" s="38"/>
      <c r="D169" s="39">
        <f>E169+F169+G169+H169+I169+J169+K169+L169</f>
        <v>0</v>
      </c>
      <c r="E169" s="36">
        <f t="shared" ref="E169" si="27">E171+E172</f>
        <v>0</v>
      </c>
      <c r="F169" s="36">
        <f t="shared" ref="F169:L169" si="28">F171+F172</f>
        <v>0</v>
      </c>
      <c r="G169" s="39">
        <f t="shared" si="28"/>
        <v>0</v>
      </c>
      <c r="H169" s="36">
        <f t="shared" si="28"/>
        <v>0</v>
      </c>
      <c r="I169" s="36">
        <f t="shared" si="28"/>
        <v>0</v>
      </c>
      <c r="J169" s="36">
        <f t="shared" si="28"/>
        <v>0</v>
      </c>
      <c r="K169" s="36">
        <f t="shared" si="28"/>
        <v>0</v>
      </c>
      <c r="L169" s="36">
        <f t="shared" si="28"/>
        <v>0</v>
      </c>
    </row>
    <row r="170" spans="1:12" ht="1.5" hidden="1" customHeight="1" x14ac:dyDescent="0.25">
      <c r="A170" s="2" t="s">
        <v>3</v>
      </c>
      <c r="B170" s="37"/>
      <c r="C170" s="38"/>
      <c r="D170" s="40"/>
      <c r="E170" s="36"/>
      <c r="F170" s="36"/>
      <c r="G170" s="40"/>
      <c r="H170" s="36"/>
      <c r="I170" s="36"/>
      <c r="J170" s="36"/>
      <c r="K170" s="36"/>
      <c r="L170" s="36"/>
    </row>
    <row r="171" spans="1:12" ht="1.5" hidden="1" customHeight="1" x14ac:dyDescent="0.25">
      <c r="A171" s="2" t="s">
        <v>25</v>
      </c>
      <c r="B171" s="2">
        <v>410</v>
      </c>
      <c r="C171" s="29"/>
      <c r="D171" s="10">
        <f>E171+F171+G171+H171+I171+J171+K171+L171</f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</row>
    <row r="172" spans="1:12" ht="1.5" hidden="1" customHeight="1" x14ac:dyDescent="0.25">
      <c r="A172" s="2" t="s">
        <v>26</v>
      </c>
      <c r="B172" s="2">
        <v>420</v>
      </c>
      <c r="C172" s="29"/>
      <c r="D172" s="10">
        <f>E172+F172+G172+H172+I172+J172+K172+L172</f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</row>
    <row r="173" spans="1:12" ht="15.75" x14ac:dyDescent="0.25">
      <c r="A173" s="1" t="s">
        <v>27</v>
      </c>
      <c r="B173" s="1">
        <v>500</v>
      </c>
      <c r="C173" s="28" t="s">
        <v>49</v>
      </c>
      <c r="D173" s="27">
        <f>E173+F173+G173+H173+I173+J173+K173+L173</f>
        <v>0</v>
      </c>
      <c r="E173" s="33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</row>
    <row r="174" spans="1:12" ht="15.75" x14ac:dyDescent="0.25">
      <c r="A174" s="1" t="s">
        <v>28</v>
      </c>
      <c r="B174" s="1">
        <v>600</v>
      </c>
      <c r="C174" s="28" t="s">
        <v>49</v>
      </c>
      <c r="D174" s="27">
        <v>0</v>
      </c>
      <c r="E174" s="33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</row>
  </sheetData>
  <mergeCells count="213">
    <mergeCell ref="J143:J144"/>
    <mergeCell ref="K143:K144"/>
    <mergeCell ref="L143:L144"/>
    <mergeCell ref="C141:C142"/>
    <mergeCell ref="H141:H142"/>
    <mergeCell ref="G141:G142"/>
    <mergeCell ref="F141:F142"/>
    <mergeCell ref="B143:B144"/>
    <mergeCell ref="C143:C144"/>
    <mergeCell ref="D143:D144"/>
    <mergeCell ref="E143:E144"/>
    <mergeCell ref="F143:F144"/>
    <mergeCell ref="G143:G144"/>
    <mergeCell ref="H143:H144"/>
    <mergeCell ref="B141:B142"/>
    <mergeCell ref="I143:I144"/>
    <mergeCell ref="I141:I142"/>
    <mergeCell ref="D141:D142"/>
    <mergeCell ref="E141:E142"/>
    <mergeCell ref="L141:L142"/>
    <mergeCell ref="J141:J142"/>
    <mergeCell ref="K141:K142"/>
    <mergeCell ref="J85:J86"/>
    <mergeCell ref="H85:H86"/>
    <mergeCell ref="K111:K112"/>
    <mergeCell ref="L111:L112"/>
    <mergeCell ref="I85:I86"/>
    <mergeCell ref="E85:E86"/>
    <mergeCell ref="F85:F86"/>
    <mergeCell ref="K83:K84"/>
    <mergeCell ref="L83:L84"/>
    <mergeCell ref="D121:L121"/>
    <mergeCell ref="D122:D124"/>
    <mergeCell ref="K107:K108"/>
    <mergeCell ref="F123:F124"/>
    <mergeCell ref="I123:I124"/>
    <mergeCell ref="J123:J124"/>
    <mergeCell ref="K123:L123"/>
    <mergeCell ref="L126:L127"/>
    <mergeCell ref="C126:C127"/>
    <mergeCell ref="E122:L122"/>
    <mergeCell ref="E123:E124"/>
    <mergeCell ref="L107:L108"/>
    <mergeCell ref="I8:I9"/>
    <mergeCell ref="L8:L9"/>
    <mergeCell ref="J8:J9"/>
    <mergeCell ref="K8:K9"/>
    <mergeCell ref="J65:J66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J23:J24"/>
    <mergeCell ref="K23:K24"/>
    <mergeCell ref="H68:H69"/>
    <mergeCell ref="A119:L119"/>
    <mergeCell ref="A120:L120"/>
    <mergeCell ref="A121:A124"/>
    <mergeCell ref="B121:B124"/>
    <mergeCell ref="C121:C124"/>
    <mergeCell ref="B25:B26"/>
    <mergeCell ref="C25:C26"/>
    <mergeCell ref="D25:D26"/>
    <mergeCell ref="A3:A6"/>
    <mergeCell ref="B3:B6"/>
    <mergeCell ref="C3:C6"/>
    <mergeCell ref="D3:L3"/>
    <mergeCell ref="D4:D6"/>
    <mergeCell ref="E4:L4"/>
    <mergeCell ref="E5:E6"/>
    <mergeCell ref="F5:F6"/>
    <mergeCell ref="G5:G6"/>
    <mergeCell ref="I5:I6"/>
    <mergeCell ref="K5:L5"/>
    <mergeCell ref="H5:H6"/>
    <mergeCell ref="J5:J6"/>
    <mergeCell ref="E7:F7"/>
    <mergeCell ref="B8:B9"/>
    <mergeCell ref="C8:C9"/>
    <mergeCell ref="D8:D9"/>
    <mergeCell ref="E8:E9"/>
    <mergeCell ref="F8:F9"/>
    <mergeCell ref="G8:G9"/>
    <mergeCell ref="H8:H9"/>
    <mergeCell ref="C23:C24"/>
    <mergeCell ref="F23:F24"/>
    <mergeCell ref="G23:G24"/>
    <mergeCell ref="E23:E24"/>
    <mergeCell ref="B23:B24"/>
    <mergeCell ref="H23:H24"/>
    <mergeCell ref="D23:D24"/>
    <mergeCell ref="L23:L24"/>
    <mergeCell ref="I23:I24"/>
    <mergeCell ref="J25:J26"/>
    <mergeCell ref="K25:K26"/>
    <mergeCell ref="L25:L26"/>
    <mergeCell ref="I68:I69"/>
    <mergeCell ref="J68:J69"/>
    <mergeCell ref="G68:G69"/>
    <mergeCell ref="E68:E69"/>
    <mergeCell ref="F68:F69"/>
    <mergeCell ref="K68:K69"/>
    <mergeCell ref="L68:L69"/>
    <mergeCell ref="I25:I26"/>
    <mergeCell ref="E25:E26"/>
    <mergeCell ref="F25:F26"/>
    <mergeCell ref="G25:G26"/>
    <mergeCell ref="H25:H26"/>
    <mergeCell ref="A1:L1"/>
    <mergeCell ref="A2:L2"/>
    <mergeCell ref="B85:B86"/>
    <mergeCell ref="C85:C86"/>
    <mergeCell ref="G85:G86"/>
    <mergeCell ref="H49:H50"/>
    <mergeCell ref="I49:I50"/>
    <mergeCell ref="J49:J50"/>
    <mergeCell ref="K85:K86"/>
    <mergeCell ref="L85:L86"/>
    <mergeCell ref="E49:E50"/>
    <mergeCell ref="F49:F50"/>
    <mergeCell ref="G49:G50"/>
    <mergeCell ref="D85:D86"/>
    <mergeCell ref="B53:B54"/>
    <mergeCell ref="C53:C54"/>
    <mergeCell ref="D53:D54"/>
    <mergeCell ref="E53:E54"/>
    <mergeCell ref="F53:F54"/>
    <mergeCell ref="G53:G54"/>
    <mergeCell ref="E67:F67"/>
    <mergeCell ref="B68:B69"/>
    <mergeCell ref="C68:C69"/>
    <mergeCell ref="D68:D69"/>
    <mergeCell ref="A63:A66"/>
    <mergeCell ref="B63:B66"/>
    <mergeCell ref="K49:K50"/>
    <mergeCell ref="L49:L50"/>
    <mergeCell ref="K53:K54"/>
    <mergeCell ref="L53:L54"/>
    <mergeCell ref="C63:C66"/>
    <mergeCell ref="D63:L63"/>
    <mergeCell ref="D64:D66"/>
    <mergeCell ref="E64:L64"/>
    <mergeCell ref="E65:E66"/>
    <mergeCell ref="F65:F66"/>
    <mergeCell ref="A61:L61"/>
    <mergeCell ref="A62:L62"/>
    <mergeCell ref="H53:H54"/>
    <mergeCell ref="I53:I54"/>
    <mergeCell ref="J53:J54"/>
    <mergeCell ref="B49:B50"/>
    <mergeCell ref="C49:C50"/>
    <mergeCell ref="D49:D50"/>
    <mergeCell ref="K65:L65"/>
    <mergeCell ref="G65:G66"/>
    <mergeCell ref="H65:H66"/>
    <mergeCell ref="I65:I6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165:K166"/>
    <mergeCell ref="L165:L166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E125:F125"/>
    <mergeCell ref="B126:B127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G123:G124"/>
    <mergeCell ref="H123:H124"/>
    <mergeCell ref="K169:K170"/>
    <mergeCell ref="L169:L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</mergeCells>
  <pageMargins left="0.98425196850393704" right="0.98425196850393704" top="0.27559055118110237" bottom="0.27559055118110237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2019-01-16T13:55:07Z</dcterms:modified>
</cp:coreProperties>
</file>